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3.xml"/>
  <Override ContentType="application/vnd.openxmlformats-officedocument.spreadsheetml.table+xml" PartName="/xl/tables/table4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6.xml"/>
  <Override ContentType="application/vnd.openxmlformats-officedocument.spreadsheetml.table+xml" PartName="/xl/tables/table8.xml"/>
  <Override ContentType="application/vnd.openxmlformats-officedocument.spreadsheetml.table+xml" PartName="/xl/tables/table11.xml"/>
  <Override ContentType="application/vnd.openxmlformats-officedocument.spreadsheetml.table+xml" PartName="/xl/tables/table5.xml"/>
  <Override ContentType="application/vnd.openxmlformats-officedocument.spreadsheetml.table+xml" PartName="/xl/tables/table3.xml"/>
  <Override ContentType="application/vnd.openxmlformats-officedocument.spreadsheetml.table+xml" PartName="/xl/tables/table10.xml"/>
  <Override ContentType="application/vnd.openxmlformats-officedocument.spreadsheetml.table+xml" PartName="/xl/tables/table7.xml"/>
  <Override ContentType="application/vnd.openxmlformats-officedocument.spreadsheetml.table+xml" PartName="/xl/tables/table12.xml"/>
  <Override ContentType="application/vnd.openxmlformats-officedocument.spreadsheetml.table+xml" PartName="/xl/tables/table9.xml"/>
  <Override ContentType="application/vnd.openxmlformats-officedocument.spreadsheetml.worksheet+xml" PartName="/xl/worksheets/sheet28.xml"/>
  <Override ContentType="application/vnd.openxmlformats-officedocument.spreadsheetml.worksheet+xml" PartName="/xl/worksheets/sheet23.xml"/>
  <Override ContentType="application/vnd.openxmlformats-officedocument.spreadsheetml.worksheet+xml" PartName="/xl/worksheets/sheet10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20.xml"/>
  <Override ContentType="application/vnd.openxmlformats-officedocument.spreadsheetml.worksheet+xml" PartName="/xl/worksheets/sheet1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4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25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27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8.xml"/>
  <Override ContentType="application/vnd.openxmlformats-officedocument.spreadsheetml.worksheet+xml" PartName="/xl/worksheets/sheet26.xml"/>
  <Override ContentType="application/vnd.openxmlformats-officedocument.spreadsheetml.worksheet+xml" PartName="/xl/worksheets/sheet3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26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5.xml"/>
  <Override ContentType="application/vnd.openxmlformats-officedocument.drawing+xml" PartName="/xl/drawings/drawing21.xml"/>
  <Override ContentType="application/vnd.openxmlformats-officedocument.drawing+xml" PartName="/xl/drawings/drawing27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22.xml"/>
  <Override ContentType="application/vnd.openxmlformats-officedocument.drawing+xml" PartName="/xl/drawings/drawing10.xml"/>
  <Override ContentType="application/vnd.openxmlformats-officedocument.drawing+xml" PartName="/xl/drawings/drawing28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23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List of Resources_20250102_1110" sheetId="1" r:id="rId4"/>
    <sheet state="hidden" name="Processing Logs" sheetId="2" r:id="rId5"/>
    <sheet state="hidden" name="Processing Log 2025-01-21T06292" sheetId="3" r:id="rId6"/>
    <sheet state="hidden" name="Processing Log 2025-01-21T06285" sheetId="4" r:id="rId7"/>
    <sheet state="hidden" name="Processing Logs 7" sheetId="5" r:id="rId8"/>
    <sheet state="hidden" name="Processing Logs 6" sheetId="6" r:id="rId9"/>
    <sheet state="hidden" name="Processing Logs 5" sheetId="7" r:id="rId10"/>
    <sheet state="hidden" name="Processing Logs 4" sheetId="8" r:id="rId11"/>
    <sheet state="hidden" name="Processing Logs 3" sheetId="9" r:id="rId12"/>
    <sheet state="hidden" name="Processing Logs 2" sheetId="10" r:id="rId13"/>
    <sheet state="hidden" name="Sample Data and Structure" sheetId="11" r:id="rId14"/>
    <sheet state="hidden" name="ExtractedURLs" sheetId="12" r:id="rId15"/>
    <sheet state="hidden" name="Copy of List of Resources_20250" sheetId="13" r:id="rId16"/>
    <sheet state="hidden" name="List of Resources_20250102_1116" sheetId="14" r:id="rId17"/>
    <sheet state="hidden" name="ARCHIVED_List of Resources_2025" sheetId="15" r:id="rId18"/>
    <sheet state="hidden" name="Sheet10" sheetId="16" r:id="rId19"/>
    <sheet state="visible" name="List of Resources" sheetId="17" r:id="rId20"/>
    <sheet state="visible" name="Did You Know" sheetId="18" r:id="rId21"/>
    <sheet state="hidden" name="D20250302_0954AM_List of Resour" sheetId="19" r:id="rId22"/>
    <sheet state="hidden" name="Sheet8" sheetId="20" r:id="rId23"/>
    <sheet state="hidden" name="Emoji Listings for URLs" sheetId="21" r:id="rId24"/>
    <sheet state="hidden" name="OLFD_Sample Data and Structure" sheetId="22" r:id="rId25"/>
    <sheet state="hidden" name="REPORT_List of Resources" sheetId="23" r:id="rId26"/>
    <sheet state="hidden" name="REPORT_1740927512920" sheetId="24" r:id="rId27"/>
    <sheet state="hidden" name="REPORT_1740928058013" sheetId="25" r:id="rId28"/>
    <sheet state="hidden" name="REPORT_o1_" sheetId="26" r:id="rId29"/>
    <sheet state="hidden" name="REPORT_s37_List of Resources" sheetId="27" r:id="rId30"/>
    <sheet state="hidden" name="CONVERTED_s37_List of Resources" sheetId="28" r:id="rId31"/>
  </sheets>
  <definedNames>
    <definedName hidden="1" localSheetId="17" name="_xlnm._FilterDatabase">'Did You Know'!$A$16:$A$17</definedName>
  </definedNames>
  <calcPr/>
</workbook>
</file>

<file path=xl/sharedStrings.xml><?xml version="1.0" encoding="utf-8"?>
<sst xmlns="http://schemas.openxmlformats.org/spreadsheetml/2006/main" count="4692" uniqueCount="1371">
  <si>
    <t>Grade</t>
  </si>
  <si>
    <t>Day Number</t>
  </si>
  <si>
    <t>Daily Lesson Title</t>
  </si>
  <si>
    <t>GSE Standards Covered</t>
  </si>
  <si>
    <t>Resources Recommended</t>
  </si>
  <si>
    <t>Understanding - Filipino American Roots</t>
  </si>
  <si>
    <t>SS3CG2a, ELAGSE3RI3, ELAGSE3RI6</t>
  </si>
  <si>
    <t>Journey for Justice book, Historical photos, World map, Timeline materials, Writing materials, Exit tickets</t>
  </si>
  <si>
    <t>Larry Itliong's Early Life and Leadership</t>
  </si>
  <si>
    <t>Journey for Justice book, Timeline materials, Storyboard templates, Writing materials, Historical photos, Exit tickets</t>
  </si>
  <si>
    <t>Farm Worker Conditions and Rights</t>
  </si>
  <si>
    <t>Historical photographs, Journey for Justice book, Art supplies, Writing materials, Rights booklet template, Exit tickets</t>
  </si>
  <si>
    <t>Building Community and Solidarity</t>
  </si>
  <si>
    <t>Historical photos of worker alliances, Journey for Justice book, Art supplies for mural, Writing materials, Thank-you note template, Exit tickets</t>
  </si>
  <si>
    <t>Power of Working Together</t>
  </si>
  <si>
    <t>Historical strike photos, Journey for Justice book, Timeline materials, Mini-book templates, Writing materials, Exit tickets</t>
  </si>
  <si>
    <t>Comparing Leaders and Styles</t>
  </si>
  <si>
    <t>SS3CG2b, ELAGSE3RI3, ELAGSE3RI6</t>
  </si>
  <si>
    <t>Leader portraits and biographies, Venn diagram templates, Role-play scenario cards, Leadership quality card templates, Exit tickets</t>
  </si>
  <si>
    <t>Building Cross-Cultural Solidarity</t>
  </si>
  <si>
    <t>Cultural celebration photos, Community stories, Unity chain supplies, Writing materials, Exit tickets</t>
  </si>
  <si>
    <t>Creating Lasting Change</t>
  </si>
  <si>
    <t>SS3CG2a/b, ELAGSE3RI3, ELAGSE3RI6</t>
  </si>
  <si>
    <t>Historical and current photos, Action plan templates, Promise cards, Art supplies, Final reflection sheets</t>
  </si>
  <si>
    <t>First Amendment Rights and Social Change</t>
  </si>
  <si>
    <t>SS4CG2, ELAGSE4RI3, ELAGSE4RI6</t>
  </si>
  <si>
    <t>First Amendment text, Photos of rights being exercised, Rights in Action flipbook, Writing materials, Exit tickets1</t>
  </si>
  <si>
    <t>Understanding Labor History</t>
  </si>
  <si>
    <t>Immigration route maps, Worker testimonies, Chart paper, Writing materials, Exit tickets1</t>
  </si>
  <si>
    <t>Organizing for Change</t>
  </si>
  <si>
    <t>Historical photos, Strategy cards, Poster supplies, Presentation space, Exit tickets1</t>
  </si>
  <si>
    <t>Building Coalitions</t>
  </si>
  <si>
    <t>Coalition meeting photos, Filipino-Mexican alliance documents, Unity chain materials, Writing materials, Exit tickets1</t>
  </si>
  <si>
    <t>The Power of Peaceful Protest</t>
  </si>
  <si>
    <t>Protest photo collection, Delano Grape Strike accounts, Protest methods chart, Art supplies, Exit tickets1</t>
  </si>
  <si>
    <t>Leadership Styles and Strategies</t>
  </si>
  <si>
    <t>Leader profiles, Strategy comparison tools, Leadership analysis materials, Exit tickets1</t>
  </si>
  <si>
    <t>Communication and Media</t>
  </si>
  <si>
    <t>Historical newspapers, Communication samples, Writing materials, Press conference setup, Exit tickets1</t>
  </si>
  <si>
    <t>Legacy and Modern Connections</t>
  </si>
  <si>
    <t>Historical and current labor photos, Movement comparison charts, Presentation materials, Action plan templates, Final reflection sheets1</t>
  </si>
  <si>
    <t>Civil Rights Context and Filipino American History</t>
  </si>
  <si>
    <t>SS5H6b, ELAGSE5RI3, ELAGSE5RI6</t>
  </si>
  <si>
    <t>Immigration timeline materials, Historical photos, Writing materials, Exit tickets1</t>
  </si>
  <si>
    <t>Labor Conditions and Worker Rights</t>
  </si>
  <si>
    <t>Labor statistics, Primary sources, Analysis tools, Presentation materials, Exit tickets1</t>
  </si>
  <si>
    <t>Movement Building and Organization</t>
  </si>
  <si>
    <t>Movement organization charts, Strategic planning documents, Strategy evaluation matrix1</t>
  </si>
  <si>
    <t>Building Cross-Cultural Coalitions</t>
  </si>
  <si>
    <t>Coalition formation documents, Unity statements, Analysis tools, Presentation space, Exit tickets1</t>
  </si>
  <si>
    <t>Leadership Analysis and Movement Dynamics</t>
  </si>
  <si>
    <t>Leadership profiles, Strategy comparison tools, Analysis materials, Exit tickets1</t>
  </si>
  <si>
    <t>Media and Message</t>
  </si>
  <si>
    <t>Historical media samples, Communication analysis tools, Writing materials, Exit tickets1</t>
  </si>
  <si>
    <t>Policy Reform and Legislative Change</t>
  </si>
  <si>
    <t>Legislative documents, Policy records, Analysis templates, Writing materials, Exit tickets1</t>
  </si>
  <si>
    <t>Contemporary Connections and Future Action</t>
  </si>
  <si>
    <t>Current statistics, Modern movement documents, Analysis tools, Presentation materials, Final reflection sheets1</t>
  </si>
  <si>
    <t>Processing Summary</t>
  </si>
  <si>
    <t>Slides Processed</t>
  </si>
  <si>
    <t>Resources Added</t>
  </si>
  <si>
    <t>Errors</t>
  </si>
  <si>
    <t>Slide</t>
  </si>
  <si>
    <t>Status</t>
  </si>
  <si>
    <t>Details</t>
  </si>
  <si>
    <t>Error</t>
  </si>
  <si>
    <t>textRange.getText is not a function</t>
  </si>
  <si>
    <t>Detailed Execution Log</t>
  </si>
  <si>
    <t>Tue Jan 21 01:29:28 EST 2025 INFO: Processing grade 3 with 8 rows</t>
  </si>
  <si>
    <t xml:space="preserve">Tue Jan 21 01:29:28 EST 2025 INFO: </t>
  </si>
  <si>
    <t>Tue Jan 21 01:29:28 EST 2025 INFO: Raw resources: ["Remembering the Manongs and Story of the Filipino Farm Worker Movement","Filipino American Farmworker History Digital Archive","Colonial Pathways: Filipino Migration to the United States","Filipino Immigrants in the United States","Today in History: The Delano Grape Strike Begins","","",""]</t>
  </si>
  <si>
    <t>Tue Jan 21 01:29:28 EST 2025 INFO: Extracted 0 resources</t>
  </si>
  <si>
    <t>Tue Jan 21 01:29:28 EST 2025 INFO: Found 2 text elements</t>
  </si>
  <si>
    <t>Tue Jan 21 01:29:28 EST 2025 INFO: Element 0: Added 0 links</t>
  </si>
  <si>
    <t>Tue Jan 21 01:29:28 EST 2025 INFO: Element 1 error: updateTextContent is not defined</t>
  </si>
  <si>
    <t>Tue Jan 21 01:29:28 EST 2025 INFO: Raw resources: ["Larry Itliong Timeline - Rise Up Exhibition","Life and Legacy of Larry Itliong","Larry Itliong Photo Collection","","","","",""]</t>
  </si>
  <si>
    <t>Tue Jan 21 01:29:28 EST 2025 INFO: Raw resources: ["Farm Worker Movement Photo Gallery","FSA Farm Worker Photo Collection","","","","","",""]</t>
  </si>
  <si>
    <t>Tue Jan 21 01:29:29 EST 2025 INFO: Raw resources: ["Farm Worker Movement Photo Gallery","Community Mural Supply Guide","Mural Painting Guide","Thank You Card Writing Guide","Customizable Thank You Templates","Student Thank You Notes","Thank You Card Templates",""]</t>
  </si>
  <si>
    <t>Tue Jan 21 01:29:29 EST 2025 INFO: Extracted 0 resources</t>
  </si>
  <si>
    <t>Tue Jan 21 01:29:29 EST 2025 INFO: Found 2 text elements</t>
  </si>
  <si>
    <t>Tue Jan 21 01:29:29 EST 2025 INFO: Element 0: Added 0 links</t>
  </si>
  <si>
    <t>Tue Jan 21 01:29:29 EST 2025 INFO: Element 1 error: updateTextContent is not defined</t>
  </si>
  <si>
    <t xml:space="preserve">Tue Jan 21 01:29:29 EST 2025 INFO: </t>
  </si>
  <si>
    <t>Tue Jan 21 01:29:29 EST 2025 INFO: Raw resources: ["Civil Rights History Photos","Civil Rights Movement Photo Collection","Interactive Timeline Creator","Farmworker Movement\n1960-1993","","","",""]</t>
  </si>
  <si>
    <t>Tue Jan 21 01:29:29 EST 2025 INFO: Raw resources: ["Interactive Venn Diagram Creator","","","","","","",""]</t>
  </si>
  <si>
    <t>Tue Jan 21 01:29:29 EST 2025 INFO: Raw resources: ["Farmworker Movement Documentation Project","Digital Archive of Farm Worker Movement","The Stockton Connection","Grape Strike! Filipino Workers Organize","Unity Chain Template","Building Unity Through Art Lesson Plan","",""]</t>
  </si>
  <si>
    <t>Tue Jan 21 01:29:29 EST 2025 INFO: Raw resources: ["Digital Archive of Farm Worker Movement","","","","","","",""]</t>
  </si>
  <si>
    <t>Tue Jan 21 01:28:51 EST 2025 INFO: Processing grade 3 with 8 rows</t>
  </si>
  <si>
    <t xml:space="preserve">Tue Jan 21 01:28:51 EST 2025 INFO: </t>
  </si>
  <si>
    <t>Tue Jan 21 01:28:51 EST 2025 INFO: Raw resources: ["Remembering the Manongs and Story of the Filipino Farm Worker Movement","Filipino American Farmworker History Digital Archive","Colonial Pathways: Filipino Migration to the United States","Filipino Immigrants in the United States","Today in History: The Delano Grape Strike Begins","","",""]</t>
  </si>
  <si>
    <t>Tue Jan 21 01:28:51 EST 2025 INFO: Extracted 0 resources</t>
  </si>
  <si>
    <t>Tue Jan 21 01:28:51 EST 2025 INFO: Found 2 text elements</t>
  </si>
  <si>
    <t>Tue Jan 21 01:28:51 EST 2025 INFO: Element 0: Added 0 links</t>
  </si>
  <si>
    <t>Tue Jan 21 01:28:51 EST 2025 INFO: Element 1 error: updateTextContent is not defined</t>
  </si>
  <si>
    <t>Tue Jan 21 01:28:51 EST 2025 INFO: Raw resources: ["Larry Itliong Timeline - Rise Up Exhibition","Life and Legacy of Larry Itliong","Larry Itliong Photo Collection","","","","",""]</t>
  </si>
  <si>
    <t>Tue Jan 21 01:28:51 EST 2025 INFO: Raw resources: ["Farm Worker Movement Photo Gallery","FSA Farm Worker Photo Collection","","","","","",""]</t>
  </si>
  <si>
    <t>Tue Jan 21 01:28:51 EST 2025 INFO: Raw resources: ["Farm Worker Movement Photo Gallery","Community Mural Supply Guide","Mural Painting Guide","Thank You Card Writing Guide","Customizable Thank You Templates","Student Thank You Notes","Thank You Card Templates",""]</t>
  </si>
  <si>
    <t>Tue Jan 21 01:28:52 EST 2025 INFO: Raw resources: ["Civil Rights History Photos","Civil Rights Movement Photo Collection","Interactive Timeline Creator","Farmworker Movement\n1960-1993","","","",""]</t>
  </si>
  <si>
    <t>Tue Jan 21 01:28:52 EST 2025 INFO: Extracted 0 resources</t>
  </si>
  <si>
    <t>Tue Jan 21 01:28:52 EST 2025 INFO: Found 2 text elements</t>
  </si>
  <si>
    <t>Tue Jan 21 01:28:52 EST 2025 INFO: Element 0: Added 0 links</t>
  </si>
  <si>
    <t>Tue Jan 21 01:28:52 EST 2025 INFO: Element 1 error: updateTextContent is not defined</t>
  </si>
  <si>
    <t xml:space="preserve">Tue Jan 21 01:28:52 EST 2025 INFO: </t>
  </si>
  <si>
    <t>Tue Jan 21 01:28:52 EST 2025 INFO: Raw resources: ["Interactive Venn Diagram Creator","","","","","","",""]</t>
  </si>
  <si>
    <t>Tue Jan 21 01:28:52 EST 2025 INFO: Raw resources: ["Farmworker Movement Documentation Project","Digital Archive of Farm Worker Movement","The Stockton Connection","Grape Strike! Filipino Workers Organize","Unity Chain Template","Building Unity Through Art Lesson Plan","",""]</t>
  </si>
  <si>
    <t>Tue Jan 21 01:28:52 EST 2025 INFO: Raw resources: ["Digital Archive of Farm Worker Movement","","","","","","",""]</t>
  </si>
  <si>
    <t>Total Slides</t>
  </si>
  <si>
    <t>Successful Updates</t>
  </si>
  <si>
    <t>Failed Updates</t>
  </si>
  <si>
    <t>Detailed Log</t>
  </si>
  <si>
    <t>Timestamp</t>
  </si>
  <si>
    <t>Slide Number</t>
  </si>
  <si>
    <t>Expanded Standards</t>
  </si>
  <si>
    <t>Lesson Summary and Key Context</t>
  </si>
  <si>
    <t>Hyperlinked Resource #1</t>
  </si>
  <si>
    <t>Hyperlinked Resource #2</t>
  </si>
  <si>
    <t>Hyperlinked Resource #3</t>
  </si>
  <si>
    <t>Hyperlinked Resource #4</t>
  </si>
  <si>
    <t>Hyperlinked Resource #5</t>
  </si>
  <si>
    <t>Hyperlinked Resource #6</t>
  </si>
  <si>
    <t>Hyperlinked Resource #7</t>
  </si>
  <si>
    <t>Hyperlinked Resource #8</t>
  </si>
  <si>
    <t>Learning Objectives</t>
  </si>
  <si>
    <t>Vocabulary Focus</t>
  </si>
  <si>
    <t>Lesson Flow</t>
  </si>
  <si>
    <t>Assessment Methods</t>
  </si>
  <si>
    <t>Extensions/Differentiation</t>
  </si>
  <si>
    <t>Essential Questions</t>
  </si>
  <si>
    <t>Created/Updated on</t>
  </si>
  <si>
    <t>User Feedback with Timestamp</t>
  </si>
  <si>
    <t>Understanding Filipino-American Roots</t>
  </si>
  <si>
    <t>◆ SS3CG2a: Explain the necessity of respecting the rights of others and promoting the common good.
◆ ELAGSE3RI3: Describe the relationship between a series of historical events, scientific ideas or concepts, or steps in technical procedures in a text, using language that pertains to time, sequence, and cause/effect.
◆ ELAGSE3RI6: Distinguish their own point of view from that of the author of a text.</t>
  </si>
  <si>
    <t>1. Historical photos
2. World map
3. Timeline materials</t>
  </si>
  <si>
    <t>Filipino immigrants faced very unfair discrimination upon arrival in America in the 1920s-30s. Through examining historical photos and maps, students trace migration patterns from the Philippines, exploring how early communities formed despite exclusionary laws.</t>
  </si>
  <si>
    <t>Remembering the Manongs and Story of the Filipino Farm Worker Movement</t>
  </si>
  <si>
    <t>Filipino American Farmworker History Digital Archive</t>
  </si>
  <si>
    <t>Colonial Pathways: Filipino Migration to the United States</t>
  </si>
  <si>
    <t>Filipino Immigrants in the United States</t>
  </si>
  <si>
    <t>Today in History: The Delano Grape Strike Begins</t>
  </si>
  <si>
    <t>Identify key events in Filipino American immigration history
Describe early Filipino American experiences
Connect historical events to present day communities</t>
  </si>
  <si>
    <t>immigration, community, heritage, culture</t>
  </si>
  <si>
    <t>OPENING (20 minutes):
▪ Display map of the Philippines and U.S
▪ Read an excerpt from “Journey for Justice”
▪ Create a timeline of Filipino immigration
▪ Partner discussion on challenges
▪ Reflection check
MAIN ACTIVITY (25 minutes):
▪ Show historical photos
▪ Read passages about early life
▪ Create “Then vs Now” charts
▪ Class discussion on community support
▪ Reflection check
CLOSING (15 minutes):
▪ Write a letter about an immigration experience
▪ Share learning
▪ Exit ticket with questions on Filipino history</t>
  </si>
  <si>
    <t>Timeline completion
Letter writing
Exit ticket responses
Class participation</t>
  </si>
  <si>
    <t>Provide visual aids for ELL students
Use simplified texts for struggling readers
Offer advanced research prompts for high-performing students</t>
  </si>
  <si>
    <t>How do people work together to create positive change?
Why is solidarity important in fighting for rights?
How can we learn from historical leaders to make our communities better?</t>
  </si>
  <si>
    <t>01/18/2025 06:42:58 PM EST</t>
  </si>
  <si>
    <t>Day</t>
  </si>
  <si>
    <t>URL</t>
  </si>
  <si>
    <t>Label</t>
  </si>
  <si>
    <t>Duplicates</t>
  </si>
  <si>
    <t>Last Checked</t>
  </si>
  <si>
    <t>https://www.npca.org/articles/1555-remembering-the-manongs-and-story-of-the-filipino-farm-worker-movement</t>
  </si>
  <si>
    <t>Working</t>
  </si>
  <si>
    <t>2025-01-17T00:44:07.969Z</t>
  </si>
  <si>
    <t>Summary</t>
  </si>
  <si>
    <t>https://welgadigitalarchive.omeka.net/fafh</t>
  </si>
  <si>
    <t>2025-01-17T00:44:08.227Z</t>
  </si>
  <si>
    <t>Total Links</t>
  </si>
  <si>
    <t>https://community.oerproject.com/b/blog/posts/colonial-pathways-filipino-migration-to-the-united-states</t>
  </si>
  <si>
    <t>2025-01-17T00:44:08.668Z</t>
  </si>
  <si>
    <t>Working Links</t>
  </si>
  <si>
    <t>https://www.migrationpolicy.org/article/filipino-immigrants-united-states-2016</t>
  </si>
  <si>
    <t>2025-01-17T00:44:08.816Z</t>
  </si>
  <si>
    <t>Broken Links</t>
  </si>
  <si>
    <t>https://www.zinnedproject.org/news/tdih/delano-grape-strike/</t>
  </si>
  <si>
    <t>2025-01-17T00:44:08.969Z</t>
  </si>
  <si>
    <t>Timeout/Error</t>
  </si>
  <si>
    <t>2025-01-17T00:44:09.194Z</t>
  </si>
  <si>
    <t>https://exhibits.stanford.edu/riseup/feature/larry-itliong</t>
  </si>
  <si>
    <t>Larry Itliong Timeline - Rise Up Exhibition</t>
  </si>
  <si>
    <t>2025-01-17T00:44:09.852Z</t>
  </si>
  <si>
    <t>https://www.sfchronicle.com/projects/2024/larry-itliong-timeline/</t>
  </si>
  <si>
    <t>Life and Legacy of Larry Itliong</t>
  </si>
  <si>
    <t>2025-01-17T00:44:10.150Z</t>
  </si>
  <si>
    <t>https://www.teacherspayteachers.com/Product/Digital-Storyboard-Template</t>
  </si>
  <si>
    <t>Digital Storyboard Creator</t>
  </si>
  <si>
    <t>Broken</t>
  </si>
  <si>
    <t>2025-01-17T00:44:10.502Z</t>
  </si>
  <si>
    <t>https://www.readwritethink.org/classroom-resources/student-interactives/storyboard</t>
  </si>
  <si>
    <t>Interactive Storyboard Maker</t>
  </si>
  <si>
    <t>2025-01-17T00:44:11.036Z</t>
  </si>
  <si>
    <t>https://californiamuseum.org/inductee/larry-itliong/</t>
  </si>
  <si>
    <t>Larry Itliong Photo Collection</t>
  </si>
  <si>
    <t>2025-01-17T00:44:11.155Z</t>
  </si>
  <si>
    <t>https://libraries.ucsd.edu/farmworkermovement/gallery/</t>
  </si>
  <si>
    <t>Farm Worker Movement Photo Gallery</t>
  </si>
  <si>
    <t>2025-01-17T00:44:11.572Z</t>
  </si>
  <si>
    <t>https://www.loc.gov/collections/fsa-owi-black-and-white-negatives/</t>
  </si>
  <si>
    <t>FSA Farm Worker Photo Collection</t>
  </si>
  <si>
    <t>2025-01-17T00:44:11.718Z</t>
  </si>
  <si>
    <t>https://www.teacherspayteachers.com/Product/Rights-Booklet</t>
  </si>
  <si>
    <t>Student Rights Booklet Template</t>
  </si>
  <si>
    <t>2025-01-17T00:44:12.037Z</t>
  </si>
  <si>
    <t>https://www.readwritethink.org/classroom-resources/student-interactives/booklet-creator</t>
  </si>
  <si>
    <t>Interactive Booklet Creator</t>
  </si>
  <si>
    <t>2025-01-17T00:44:12.555Z</t>
  </si>
  <si>
    <t>https://www.tolerance.org/classroom-resources/tolerance-lessons/workers-rights</t>
  </si>
  <si>
    <t>Workers Rights Lesson Guide</t>
  </si>
  <si>
    <t>2025-01-17T00:44:12.829Z</t>
  </si>
  <si>
    <t>https://www.facinghistory.org/resource-library/standing-democracy/workers-rights</t>
  </si>
  <si>
    <t>Workers Rights Teaching Resource</t>
  </si>
  <si>
    <t>2025-01-17T00:44:13.102Z</t>
  </si>
  <si>
    <t>2025-01-17T00:44:13.571Z</t>
  </si>
  <si>
    <t>https://calisphere.org/collections/california-cultures/</t>
  </si>
  <si>
    <t>California Ethnic Alliances Archive</t>
  </si>
  <si>
    <t>2025-01-17T00:44:13.907Z</t>
  </si>
  <si>
    <t>https://communitymurals.info/steps/mural-supplies/</t>
  </si>
  <si>
    <t>Community Mural Supply Guide</t>
  </si>
  <si>
    <t>2025-01-17T00:44:15.174Z</t>
  </si>
  <si>
    <t>https://www.art-is-fun.com/how-to-paint-a-mural</t>
  </si>
  <si>
    <t>Mural Painting Guide</t>
  </si>
  <si>
    <t>2025-01-17T00:44:15.324Z</t>
  </si>
  <si>
    <t>https://www.greenvelope.com/blog/thank-you-card-template</t>
  </si>
  <si>
    <t>Thank You Card Writing Guide</t>
  </si>
  <si>
    <t>2025-01-17T00:44:15.512Z</t>
  </si>
  <si>
    <t>https://create.microsoft.com/en-us/templates/thank-you</t>
  </si>
  <si>
    <t>Customizable Thank You Templates</t>
  </si>
  <si>
    <t>2025-01-17T00:44:16.108Z</t>
  </si>
  <si>
    <t>https://organizedclassroom.com/wp-content/uploads/2022/05/1-StudentThankYouNotes-e1648047663689.jpeg</t>
  </si>
  <si>
    <t>Student Thank You Notes</t>
  </si>
  <si>
    <t>2025-01-17T00:44:16.291Z</t>
  </si>
  <si>
    <t>https://www.teacherspayteachers.com/browse/free?search=thank%20you%20card%20template</t>
  </si>
  <si>
    <t>Thank You Card Templates</t>
  </si>
  <si>
    <t>2025-01-17T00:44:17.076Z</t>
  </si>
  <si>
    <t>https://www.loc.gov/collections/civil-rights-history-project/</t>
  </si>
  <si>
    <t>Civil Rights History Photos</t>
  </si>
  <si>
    <t>2025-01-17T00:44:17.293Z</t>
  </si>
  <si>
    <t>https://crmvet.org/images/imgcoll.htm</t>
  </si>
  <si>
    <t>Civil Rights Movement Photo Collection</t>
  </si>
  <si>
    <t>2025-01-17T00:44:18.098Z</t>
  </si>
  <si>
    <t>https://www.readwritethink.org/classroom-resources/student-interactives/timeline</t>
  </si>
  <si>
    <t>Interactive Timeline Creator</t>
  </si>
  <si>
    <t>2025-01-17T00:44:19.000Z</t>
  </si>
  <si>
    <t>https://www.facinghistory.org/resource-library/teaching-strategies/timeline-creation</t>
  </si>
  <si>
    <t>Historical Timeline Teaching Guide</t>
  </si>
  <si>
    <t>2025-01-17T00:44:19.297Z</t>
  </si>
  <si>
    <t>https://www.readwritethink.org/classroom-resources/student-interactives/mini-book</t>
  </si>
  <si>
    <t>Interactive Mini-Book Creator</t>
  </si>
  <si>
    <t>2025-01-17T00:44:19.725Z</t>
  </si>
  <si>
    <t>https://www.teacherspayteachers.com/Product/Mini-Book-Templates</t>
  </si>
  <si>
    <t>Printable Mini-Book Templates</t>
  </si>
  <si>
    <t>2025-01-17T00:44:20.157Z</t>
  </si>
  <si>
    <t>https://www.teacherspayteachers.com/Product/Mini-Book-Templates-Grade-3</t>
  </si>
  <si>
    <t>Mini-Book Templates</t>
  </si>
  <si>
    <t>2025-01-17T00:44:21.122Z</t>
  </si>
  <si>
    <t>https://libraries.ucsd.edu/farmworkermovement/TimelineWeb.pdf</t>
  </si>
  <si>
    <t>Farmworker Movement
1960-1993</t>
  </si>
  <si>
    <t>2025-01-17T00:44:21.846Z</t>
  </si>
  <si>
    <t>https://www.farmworkerfamily.org/larry-itliong</t>
  </si>
  <si>
    <t>Larry Itliong Leadership Legacy</t>
  </si>
  <si>
    <t>2025-01-17T00:44:22.153Z</t>
  </si>
  <si>
    <t>https://ufw.org/research/history/larry-itliong/</t>
  </si>
  <si>
    <t>UFW History: Larry Itliong</t>
  </si>
  <si>
    <t>2025-01-17T00:44:23.226Z</t>
  </si>
  <si>
    <t>https://www.readwritethink.org/classroom-resources/student-interactives/venn-diagram</t>
  </si>
  <si>
    <t>Interactive Venn Diagram Creator</t>
  </si>
  <si>
    <t>2025-01-17T00:44:24.779Z</t>
  </si>
  <si>
    <t>https://www.teacherspayteachers.com/Product/Leadership-Compare-Contrast</t>
  </si>
  <si>
    <t>Leadership Comparison Templates</t>
  </si>
  <si>
    <t>2025-01-17T00:44:25.175Z</t>
  </si>
  <si>
    <t>https://www.tolerance.org/classroom-resources/teaching-strategies/leadership-analysis</t>
  </si>
  <si>
    <t>Leadership Analysis Tools</t>
  </si>
  <si>
    <t>2025-01-17T00:44:25.428Z</t>
  </si>
  <si>
    <t>https://www.facinghistory.org/resource-library/teaching-strategies/analyzing-leadership</t>
  </si>
  <si>
    <t>Leadership Study Guide</t>
  </si>
  <si>
    <t>2025-01-17T00:44:25.651Z</t>
  </si>
  <si>
    <t>http://libraries.ucsd.edu/farmworkermovement/</t>
  </si>
  <si>
    <t>Farmworker Movement Documentation Project</t>
  </si>
  <si>
    <t>2025-01-17T00:44:26.003Z</t>
  </si>
  <si>
    <t>https://libraries.ucsd.edu/farmworkermovement/</t>
  </si>
  <si>
    <t>Digital Archive of Farm Worker Movement</t>
  </si>
  <si>
    <t>2025-01-17T00:44:26.453Z</t>
  </si>
  <si>
    <t>https://littlemanila.org/stockton-connection-to-delano-grape-strike</t>
  </si>
  <si>
    <t>The Stockton Connection</t>
  </si>
  <si>
    <t>2025-01-17T00:44:26.692Z</t>
  </si>
  <si>
    <t>https://mexicosolidarityproject.org/voices/196/</t>
  </si>
  <si>
    <t>Grape Strike! Filipino Workers Organize</t>
  </si>
  <si>
    <t>2025-01-17T00:44:26.895Z</t>
  </si>
  <si>
    <t>https://www.teacherspayteachers.com/Product/Unity-Chain-Template</t>
  </si>
  <si>
    <t>Unity Chain Template</t>
  </si>
  <si>
    <t>2025-01-17T00:44:27.179Z</t>
  </si>
  <si>
    <t>https://www.readwritethink.org/classroom-resources/lesson-plans/building-unity</t>
  </si>
  <si>
    <t>Building Unity Lesson Plan</t>
  </si>
  <si>
    <t>2025-01-17T00:44:27.546Z</t>
  </si>
  <si>
    <t>2025-01-17T00:44:27.808Z</t>
  </si>
  <si>
    <t>https://www.teacherspayteachers.com/Product/Action-Plan-Template</t>
  </si>
  <si>
    <t>Student Action Plan Template</t>
  </si>
  <si>
    <t>2025-01-17T00:44:28.019Z</t>
  </si>
  <si>
    <t>https://www.readwritethink.org/classroom-resources/lesson-plans/taking-action</t>
  </si>
  <si>
    <t>Taking Action Lesson Plan</t>
  </si>
  <si>
    <t>2025-01-17T00:44:28.416Z</t>
  </si>
  <si>
    <t>https://www.teacherspayteachers.com/Product/Promise-Cards</t>
  </si>
  <si>
    <t>Promise Cards Template</t>
  </si>
  <si>
    <t>2025-01-17T00:44:28.710Z</t>
  </si>
  <si>
    <t>https://www.readwritethink.org/classroom-resources/printouts/promise-template</t>
  </si>
  <si>
    <t>Printable Promise Tem</t>
  </si>
  <si>
    <t>2025-01-17T00:44:29.145Z</t>
  </si>
  <si>
    <t>https://www.uscourts.gov/about-federal-courts/educational-resources/about-educational-outreach/activity-resources/first</t>
  </si>
  <si>
    <t>First Amendment Teaching Guide</t>
  </si>
  <si>
    <t>2025-01-17T00:44:29.804Z</t>
  </si>
  <si>
    <t>https://www.aclu.org/other/your-first-amendment-rights-public-school-teachers-guide</t>
  </si>
  <si>
    <t>First Amendment Rights in Schools Guide</t>
  </si>
  <si>
    <t>2025-01-17T00:44:30.955Z</t>
  </si>
  <si>
    <t>https://www.loc.gov/collections/civil-rights-history-project/articles-and-essays/civil-rights-history-from-the-ground-up</t>
  </si>
  <si>
    <t>Historical Photos of Rights in Action</t>
  </si>
  <si>
    <t>2025-01-17T00:44:31.184Z</t>
  </si>
  <si>
    <t>2025-01-17T00:44:31.844Z</t>
  </si>
  <si>
    <t>https://www.tolerance.org/classroom-resources/teaching-strategies/civil-discourse-classroom/first-amendment-flipbook</t>
  </si>
  <si>
    <t>Interactive First Amendment Flipbook</t>
  </si>
  <si>
    <t>2025-01-17T00:44:32.016Z</t>
  </si>
  <si>
    <t>https://www.facinghistory.org/resource-library/standing-democracy/first-amendment-and-freedom-assembly</t>
  </si>
  <si>
    <t>First Amendment Teaching Resources</t>
  </si>
  <si>
    <t>2025-01-17T00:44:32.259Z</t>
  </si>
  <si>
    <t>https://www.loc.gov/collections/maps-of-filipino-american-migration</t>
  </si>
  <si>
    <t>Filipino Migration Routes Map Collection</t>
  </si>
  <si>
    <t>2025-01-17T00:44:32.457Z</t>
  </si>
  <si>
    <t>https://smithsonianapa.org/learn/migrations/filipino</t>
  </si>
  <si>
    <t>Filipino Immigration History Maps</t>
  </si>
  <si>
    <t>2025-01-17T00:44:34.079Z</t>
  </si>
  <si>
    <t>https://farmworkerjustice.org/resource-library/worker-stories</t>
  </si>
  <si>
    <t>Farm Worker Testimonies Archive</t>
  </si>
  <si>
    <t>2025-01-17T00:44:35.015Z</t>
  </si>
  <si>
    <t>https://ufw.org/research/documentation/worker-stories</t>
  </si>
  <si>
    <t>UFW Worker Stories Collection</t>
  </si>
  <si>
    <t>2025-01-17T00:44:35.989Z</t>
  </si>
  <si>
    <t>https://www.readwritethink.org/classroom-resources/lesson-plans/using-primary-sources-chart</t>
  </si>
  <si>
    <t>Primary Source Chart Templates</t>
  </si>
  <si>
    <t>2025-01-17T00:44:36.507Z</t>
  </si>
  <si>
    <t>https://www.facinghistory.org/resource-library/teaching-strategies/ichart</t>
  </si>
  <si>
    <t>Interactive Chart Making Tools</t>
  </si>
  <si>
    <t>2025-01-17T00:44:36.789Z</t>
  </si>
  <si>
    <t>Civil Rights History Project Photos</t>
  </si>
  <si>
    <t>2025-01-17T00:44:36.955Z</t>
  </si>
  <si>
    <t>https://lhrp.georgetown.edu/collections/image-galleries-the-labor-movement</t>
  </si>
  <si>
    <t>Labor Movement Photo Gallery</t>
  </si>
  <si>
    <t>2025-01-17T00:44:37.119Z</t>
  </si>
  <si>
    <t>https://www.zinnedproject.org/materials/organizing-methods</t>
  </si>
  <si>
    <t>Movement Strategy Guide</t>
  </si>
  <si>
    <t>2025-01-17T00:44:37.872Z</t>
  </si>
  <si>
    <t>https://www.tolerance.org/classroom-resources/organizing-strategies</t>
  </si>
  <si>
    <t>Teaching Tolerance Strategy Cards</t>
  </si>
  <si>
    <t>2025-01-17T00:44:38.023Z</t>
  </si>
  <si>
    <t>https://www.readwritethink.org/classroom-resources/student-interactives/protest-poster</t>
  </si>
  <si>
    <t>Interactive Poster Creator</t>
  </si>
  <si>
    <t>2025-01-17T00:44:38.434Z</t>
  </si>
  <si>
    <t>https://www.facinghistory.org/resource-library/teaching-tools/poster-design</t>
  </si>
  <si>
    <t>Historical Poster Design Guide</t>
  </si>
  <si>
    <t>2025-01-17T00:44:38.722Z</t>
  </si>
  <si>
    <t>2025-01-17T00:44:39.237Z</t>
  </si>
  <si>
    <t>2025-01-17T00:44:39.424Z</t>
  </si>
  <si>
    <t>Coalition Building Resources</t>
  </si>
  <si>
    <t>2025-01-17T00:44:39.608Z</t>
  </si>
  <si>
    <t>https://americanhistory.si.edu/democracy-exhibition/vote-voice/getting-organized</t>
  </si>
  <si>
    <t>Building Worker Alliances</t>
  </si>
  <si>
    <t>2025-01-17T00:44:39.831Z</t>
  </si>
  <si>
    <t>2025-01-17T00:44:40.256Z</t>
  </si>
  <si>
    <t>2025-01-17T00:44:40.672Z</t>
  </si>
  <si>
    <t>2025-01-17T00:44:41.393Z</t>
  </si>
  <si>
    <t>https://www.loc.gov/photos/collections/farm-security-administration</t>
  </si>
  <si>
    <t>FSA Historical Photos</t>
  </si>
  <si>
    <t>2025-01-17T00:44:41.535Z</t>
  </si>
  <si>
    <t>https://www.pbs.org/wgbh/americanexperience/features/fight-delano-strike/</t>
  </si>
  <si>
    <t>Delano Grape Strike Archive</t>
  </si>
  <si>
    <t>2025-01-17T00:44:41.785Z</t>
  </si>
  <si>
    <t>https://ufw.org/research/history/delano-grape-strike/</t>
  </si>
  <si>
    <t>UFW Strike History</t>
  </si>
  <si>
    <t>2025-01-17T00:44:42.831Z</t>
  </si>
  <si>
    <t>https://www.tolerance.org/classroom-resources/tolerance-lessons/analyzing-protest-methods</t>
  </si>
  <si>
    <t>Protest Methods Analysis Guide</t>
  </si>
  <si>
    <t>2025-01-17T00:44:42.977Z</t>
  </si>
  <si>
    <t>https://www.facinghistory.org/resource-library/standing-democracy</t>
  </si>
  <si>
    <t>Teaching Peaceful Protest</t>
  </si>
  <si>
    <t>2025-01-17T00:44:43.121Z</t>
  </si>
  <si>
    <t>https://indepthnh.org/2024/11/20/larry-itliong-the-father-of-the-west-coast-labor-movement/</t>
  </si>
  <si>
    <t>Larry Itliong: Father of West Coast Labor</t>
  </si>
  <si>
    <t>2025-01-17T00:44:43.297Z</t>
  </si>
  <si>
    <t>https://www.nps.gov/people/larry-itliong.htm</t>
  </si>
  <si>
    <t>Larry Itliong Profile - National Park Service</t>
  </si>
  <si>
    <t>2025-01-17T00:44:43.385Z</t>
  </si>
  <si>
    <t>https://www.excoleadership.com/articles/leadership-briefing-crucial-insights</t>
  </si>
  <si>
    <t>Leadership Styles Analysis Guide</t>
  </si>
  <si>
    <t>2025-01-17T00:44:43.950Z</t>
  </si>
  <si>
    <t>https://www.directorsandboards.com/board-issues/talent/the-board-and-the-modern-labor-movement</t>
  </si>
  <si>
    <t>Modern Labor Leadership Strategies</t>
  </si>
  <si>
    <t>2025-01-17T00:44:44.417Z</t>
  </si>
  <si>
    <t>https://www.teacherspayteachers.com/Product/Leadership-Analysis-Template</t>
  </si>
  <si>
    <t>Leadership Analysis Worksheet</t>
  </si>
  <si>
    <t>2025-01-17T00:44:44.729Z</t>
  </si>
  <si>
    <t>https://www.readwritethink.org/classroom-resources/lesson-plans/analyzing-leadership-styles</t>
  </si>
  <si>
    <t>Leadership Styles Lesson Plan</t>
  </si>
  <si>
    <t>2025-01-17T00:44:45.142Z</t>
  </si>
  <si>
    <t>https://uniontrack.com/blog/media-depicts-labor-issues</t>
  </si>
  <si>
    <t>How Media Depicts Labor Issues</t>
  </si>
  <si>
    <t>2025-01-17T00:44:47.837Z</t>
  </si>
  <si>
    <t>https://chavezfoundation.org/2024/10/31/chavez-media-combats-election-misinformation</t>
  </si>
  <si>
    <t>Labor Movement Media Coverage</t>
  </si>
  <si>
    <t>2025-01-17T00:44:48.474Z</t>
  </si>
  <si>
    <t>https://www.pbs.org/video/labor-day-1725217910/</t>
  </si>
  <si>
    <t>PBS Labor Movement Archives</t>
  </si>
  <si>
    <t>2025-01-17T00:44:49.107Z</t>
  </si>
  <si>
    <t>https://uniontrack.com/blog/the-new-labor-movement</t>
  </si>
  <si>
    <t>Modern Labor Communication Strategies</t>
  </si>
  <si>
    <t>2025-01-17T00:44:52.118Z</t>
  </si>
  <si>
    <t>https://www.readwritethink.org/classroom-resources/lesson-plans/press-conference</t>
  </si>
  <si>
    <t>Press Conference Planning Guide</t>
  </si>
  <si>
    <t>2025-01-17T00:44:52.550Z</t>
  </si>
  <si>
    <t>https://www.teacherspayteachers.com/Product/Media-Analysis-Tools</t>
  </si>
  <si>
    <t>Media Analysis Templates</t>
  </si>
  <si>
    <t>2025-01-17T00:44:52.875Z</t>
  </si>
  <si>
    <t>https://calasiancc.org/larry-itliong-the-filipino-labor-leader-who-changed-the-nation/</t>
  </si>
  <si>
    <t>Larry Itliong's Lasting Legacy</t>
  </si>
  <si>
    <t>2025-01-17T00:44:53.078Z</t>
  </si>
  <si>
    <t>https://californiamuseum.org/california-hall-of-fame/exhibitions/virtual-exhibitions/larry-itliong/</t>
  </si>
  <si>
    <t>California Hall of Fame Profile</t>
  </si>
  <si>
    <t>2025-01-17T00:44:53.180Z</t>
  </si>
  <si>
    <t>https://www.zinnedproject.org/materials/comparing-movements</t>
  </si>
  <si>
    <t>Movement Comparison Tools</t>
  </si>
  <si>
    <t>2025-01-17T00:44:53.973Z</t>
  </si>
  <si>
    <t>https://www.facinghistory.org/resource-library/analyzing-social-movements</t>
  </si>
  <si>
    <t>Social Movement Analysis Guide</t>
  </si>
  <si>
    <t>2025-01-17T00:44:54.306Z</t>
  </si>
  <si>
    <t>2025-01-17T00:44:55.012Z</t>
  </si>
  <si>
    <t>https://www.readwritethink.org/classroom-resources/lesson-plans/creating-change</t>
  </si>
  <si>
    <t>Creating Change Lesson Plan</t>
  </si>
  <si>
    <t>2025-01-17T00:44:55.389Z</t>
  </si>
  <si>
    <t>Civil Rights History Project Collection</t>
  </si>
  <si>
    <t>2025-01-17T00:44:55.620Z</t>
  </si>
  <si>
    <t>Filipino Immigration History Timeline</t>
  </si>
  <si>
    <t>2025-01-17T00:44:56.204Z</t>
  </si>
  <si>
    <t>California Ethnic History Photo Archive</t>
  </si>
  <si>
    <t>2025-01-17T00:44:56.557Z</t>
  </si>
  <si>
    <t>2025-01-17T00:44:58.085Z</t>
  </si>
  <si>
    <t>2025-01-17T00:44:59.075Z</t>
  </si>
  <si>
    <t>https://www.dol.gov/agencies/whd/data/charts</t>
  </si>
  <si>
    <t>Historical Labor Statistics Database</t>
  </si>
  <si>
    <t>2025-01-17T00:44:59.543Z</t>
  </si>
  <si>
    <t>https://www.bls.gov/spotlight/2012/farm_labor/</t>
  </si>
  <si>
    <t>Farm Labor Statistics Archive</t>
  </si>
  <si>
    <t>2025-01-17T00:44:59.779Z</t>
  </si>
  <si>
    <t>https://farmworkerjustice.org/resource-library/</t>
  </si>
  <si>
    <t>Farm Worker Primary Source Collection</t>
  </si>
  <si>
    <t>2025-01-17T00:45:00.359Z</t>
  </si>
  <si>
    <t>https://ufw.org/research/primary-sources/</t>
  </si>
  <si>
    <t>UFW Historical Documents</t>
  </si>
  <si>
    <t>2025-01-17T00:45:01.084Z</t>
  </si>
  <si>
    <t>https://www.tolerance.org/classroom-resources/teaching-strategies/analyzing-primary-sources</t>
  </si>
  <si>
    <t>Primary Source Analysis Tools</t>
  </si>
  <si>
    <t>2025-01-17T00:45:01.260Z</t>
  </si>
  <si>
    <t>https://www.facinghistory.org/resource-library/teaching-strategies/document-analysis</t>
  </si>
  <si>
    <t>Document Analysis Templates</t>
  </si>
  <si>
    <t>2025-01-17T00:45:01.605Z</t>
  </si>
  <si>
    <t>Movement Building Strategies</t>
  </si>
  <si>
    <t>2025-01-17T00:45:05.016Z</t>
  </si>
  <si>
    <t>Teaching Movement Organization</t>
  </si>
  <si>
    <t>2025-01-17T00:45:05.175Z</t>
  </si>
  <si>
    <t>https://www.facinghistory.org/resource-library/decision-making-civil-rights-movement</t>
  </si>
  <si>
    <t>Civil Rights Movement Strategy Guide</t>
  </si>
  <si>
    <t>2025-01-17T00:45:05.441Z</t>
  </si>
  <si>
    <t>https://www.loc.gov/collections/civil-rights-history-project/articles-and-essays/</t>
  </si>
  <si>
    <t>Movement Planning Documents</t>
  </si>
  <si>
    <t>2025-01-17T00:45:05.608Z</t>
  </si>
  <si>
    <t>https://www.teacherspayteachers.com/Product/Movement-Analysis-Matrix</t>
  </si>
  <si>
    <t>Strategy Analysis Templates</t>
  </si>
  <si>
    <t>2025-01-17T00:45:05.901Z</t>
  </si>
  <si>
    <t>https://www.readwritethink.org/classroom-resources/student-interactives/essay-map</t>
  </si>
  <si>
    <t>Movement Analysis Tools</t>
  </si>
  <si>
    <t>2025-01-17T00:45:06.251Z</t>
  </si>
  <si>
    <t>https://libraries.ucsd.edu/farmworkermovement/essays/</t>
  </si>
  <si>
    <t>Farm Worker Coalition Documents</t>
  </si>
  <si>
    <t>2025-01-17T00:45:06.630Z</t>
  </si>
  <si>
    <t>https://calisphere.org/collections/ufw-unity/</t>
  </si>
  <si>
    <t>UFW Unity Statements Archive</t>
  </si>
  <si>
    <t>2025-01-17T00:45:06.951Z</t>
  </si>
  <si>
    <t>https://www.tolerance.org/classroom-resources/tolerance-lessons/building-allies</t>
  </si>
  <si>
    <t>Coalition Building Guide</t>
  </si>
  <si>
    <t>2025-01-17T00:45:07.185Z</t>
  </si>
  <si>
    <t>https://www.facinghistory.org/resource-library/teaching-strategies/save-last-word-me</t>
  </si>
  <si>
    <t>Unity Analysis Tools</t>
  </si>
  <si>
    <t>2025-01-17T00:45:07.324Z</t>
  </si>
  <si>
    <t>https://www.readwritethink.org/classroom-resources/student-interactives/comparison-contrast</t>
  </si>
  <si>
    <t>Coalition Analysis Templates</t>
  </si>
  <si>
    <t>2025-01-17T00:45:07.685Z</t>
  </si>
  <si>
    <t>https://www.teacherspayteachers.com/Product/Alliance-Building-Worksheets</t>
  </si>
  <si>
    <t>Cross-Cultural Alliance Tools</t>
  </si>
  <si>
    <t>2025-01-17T00:45:08.070Z</t>
  </si>
  <si>
    <t>2025-01-17T00:45:08.276Z</t>
  </si>
  <si>
    <t>2025-01-17T00:45:08.941Z</t>
  </si>
  <si>
    <t>Movement Strategy Analysis Guide</t>
  </si>
  <si>
    <t>2025-01-17T00:45:09.753Z</t>
  </si>
  <si>
    <t>2025-01-17T00:45:09.974Z</t>
  </si>
  <si>
    <t>Movement Analysis Templates</t>
  </si>
  <si>
    <t>2025-01-17T00:45:10.337Z</t>
  </si>
  <si>
    <t>Leadership Analysis Guide</t>
  </si>
  <si>
    <t>2025-01-17T00:45:11.015Z</t>
  </si>
  <si>
    <t>https://libraries.ucsd.edu/farmworkermovement/media/</t>
  </si>
  <si>
    <t>Farm Worker Movement Media Archive</t>
  </si>
  <si>
    <t>2025-01-17T00:45:11.391Z</t>
  </si>
  <si>
    <t>https://calisphere.org/collections/ufw-media/</t>
  </si>
  <si>
    <t>UFW Media Collection</t>
  </si>
  <si>
    <t>2025-01-17T00:45:11.653Z</t>
  </si>
  <si>
    <t>https://www.tolerance.org/classroom-resources/media-literacy</t>
  </si>
  <si>
    <t>Media Analysis Tools</t>
  </si>
  <si>
    <t>2025-01-17T00:45:11.767Z</t>
  </si>
  <si>
    <t>https://www.facinghistory.org/resource-library/analyzing-media</t>
  </si>
  <si>
    <t>Historical Media Analysis Guide</t>
  </si>
  <si>
    <t>2025-01-17T00:45:12.072Z</t>
  </si>
  <si>
    <t>https://www.readwritethink.org/classroom-resources/student-interactives/analyzing-media</t>
  </si>
  <si>
    <t>Media Literacy Tools</t>
  </si>
  <si>
    <t>2025-01-17T00:45:12.526Z</t>
  </si>
  <si>
    <t>https://www.teacherspayteachers.com/Product/Media-Analysis-Worksheets</t>
  </si>
  <si>
    <t>2025-01-17T00:45:13.040Z</t>
  </si>
  <si>
    <t>https://pvarts.org/dev/wp-content/uploads/2020/06/Yaya-Timeline-of-Agricultural-Labor-USA.pdf</t>
  </si>
  <si>
    <t>Farm Labor Laws History</t>
  </si>
  <si>
    <t>2025-01-17T00:45:13.911Z</t>
  </si>
  <si>
    <t>https://www.nlrb.gov/about-nlrb/who-we-are/our-history</t>
  </si>
  <si>
    <t>NLRB History and Policies</t>
  </si>
  <si>
    <t>2025-01-17T00:45:14.069Z</t>
  </si>
  <si>
    <t>https://www.loc.gov/law/help/statutes/agricultural-labor.php</t>
  </si>
  <si>
    <t>Agricultural Labor Laws</t>
  </si>
  <si>
    <t>2025-01-17T00:45:14.329Z</t>
  </si>
  <si>
    <t>https://www.congress.gov/labor-laws/history</t>
  </si>
  <si>
    <t>Labor Law History</t>
  </si>
  <si>
    <t>2025-01-17T00:45:14.441Z</t>
  </si>
  <si>
    <t>https://www.teacherspayteachers.com/Product/Policy-Analysis-Tools</t>
  </si>
  <si>
    <t>Policy Analysis Templates</t>
  </si>
  <si>
    <t>2025-01-17T00:45:14.684Z</t>
  </si>
  <si>
    <t>https://www.readwritethink.org/classroom-resources/student-interactives/policy</t>
  </si>
  <si>
    <t>Policy Review Guide</t>
  </si>
  <si>
    <t>2025-01-17T00:45:15.183Z</t>
  </si>
  <si>
    <t>https://www.bls.gov/news.release/union2.nr0.htm</t>
  </si>
  <si>
    <t>Current Union Statistics</t>
  </si>
  <si>
    <t>2025-01-17T00:45:15.430Z</t>
  </si>
  <si>
    <t>https://www.dol.gov/agencies/whd/data</t>
  </si>
  <si>
    <t>Modern Labor Data</t>
  </si>
  <si>
    <t>2025-01-17T00:45:15.624Z</t>
  </si>
  <si>
    <t>https://www.epi.org/publication/state-of-american-labor</t>
  </si>
  <si>
    <t>State of Labor Movement Today</t>
  </si>
  <si>
    <t>2025-01-17T00:45:15.911Z</t>
  </si>
  <si>
    <t>https://www.nlrb.gov/reports/annual-reports</t>
  </si>
  <si>
    <t>Current Labor Relations Data</t>
  </si>
  <si>
    <t>2025-01-17T00:45:17.997Z</t>
  </si>
  <si>
    <t>https://www.teacherspayteachers.com/Product/Modern-Movement-Analysis</t>
  </si>
  <si>
    <t>Contemporary Analysis Tools</t>
  </si>
  <si>
    <t>2025-01-17T00:45:18.433Z</t>
  </si>
  <si>
    <t>https://www.readwritethink.org/classroom-resources/student-interactives/action-planning</t>
  </si>
  <si>
    <t>Action Planning Guide</t>
  </si>
  <si>
    <t>2025-01-17T00:45:18.884Z</t>
  </si>
  <si>
    <t>First Amendment text, Photos of rights being exercised, Rights in Action flipbook, Writing materials, Exit tickets</t>
  </si>
  <si>
    <t>Immigration route maps, Worker testimonies, Chart paper, Writing materials, Exit tickets</t>
  </si>
  <si>
    <t>Historical photos, Strategy cards, Poster supplies, Presentation space, Exit tickets</t>
  </si>
  <si>
    <t>Coalition meeting photos, Filipino-Mexican alliance documents, Unity chain materials, Writing materials, Exit tickets</t>
  </si>
  <si>
    <t>Protest photo collection, Delano Grape Strike accounts, Protest methods chart, Art supplies, Exit tickets</t>
  </si>
  <si>
    <t>Leader profiles, Strategy comparison tools, Leadership analysis materials, Exit tickets</t>
  </si>
  <si>
    <t>Historical newspapers, Communication samples, Writing materials, Press conference setup, Exit tickets</t>
  </si>
  <si>
    <t>Historical and current labor photos, Movement comparison charts, Presentation materials, Action plan templates, Final reflection sheets</t>
  </si>
  <si>
    <t>Immigration timeline materials, Historical photos, Writing materials, Exit tickets</t>
  </si>
  <si>
    <t>Labor statistics, Primary sources, Analysis tools, Presentation materials, Exit tickets</t>
  </si>
  <si>
    <t>Movement organization charts, Strategic planning documents, Strategy evaluation matrix</t>
  </si>
  <si>
    <t>Coalition formation documents, Unity statements, Analysis tools, Presentation space, Exit tickets</t>
  </si>
  <si>
    <t>Leadership profiles, Strategy comparison tools, Analysis materials, Exit tickets</t>
  </si>
  <si>
    <t>Historical media samples, Communication analysis tools, Writing materials, Exit tickets</t>
  </si>
  <si>
    <t>Legislative documents, Policy records, Analysis templates, Writing materials, Exit tickets</t>
  </si>
  <si>
    <t>Current statistics, Modern movement documents, Analysis tools, Presentation materials, Final reflection sheets</t>
  </si>
  <si>
    <t>Materials</t>
  </si>
  <si>
    <t>Noto_Icon</t>
  </si>
  <si>
    <t>Material_Icons_Label</t>
  </si>
  <si>
    <t>3</t>
  </si>
  <si>
    <t>1</t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</si>
  <si>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</si>
  <si>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t>▪️Historical photos
▪️World map
▪️Timeline materials</t>
  </si>
  <si>
    <t>▪️Identify key events in Filipino American immigration history
▪️Describe early Filipino American experiences
▪️Connect historical events to present day communities</t>
  </si>
  <si>
    <t>▪️immigration
▪️community
▪️heritage
▪️culture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</si>
  <si>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</si>
  <si>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t>▪️Timeline completion
▪️Letter writing
▪️Exit ticket responses
▪️Class participation</t>
  </si>
  <si>
    <t>▪️Provide visual aids for ELL students
▪️Use simplified texts for struggling readers
▪️Offer advanced research prompts for high-performing students</t>
  </si>
  <si>
    <t>▪️How do people work together to create positive change?
▪️Why is solidarity important in fighting for rights?
▪️How can we learn from historical leaders to make our communities better?</t>
  </si>
  <si>
    <t>03/05/2025 05:59:17 AM EST</t>
  </si>
  <si>
    <t>🚫</t>
  </si>
  <si>
    <t xml:space="preserve"> account_circle</t>
  </si>
  <si>
    <t>2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</si>
  <si>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</si>
  <si>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▪️Timeline materials
▪️Storyboard templates
▪️Historical photos</t>
  </si>
  <si>
    <t>At age 15, Larry Itliong arrived in America, working very hard jobs in Alaskan canneries and California fields. His personal experiences with unfair treatment drove him to become a fearless organizer who united workers across ethnic lines.</t>
  </si>
  <si>
    <t>▪️Identify key events in Larry Itliong's early life
▪️Describe how his experiences shaped his leadership
▪️Explain why people choose to become leaders</t>
  </si>
  <si>
    <t>▪️leadership
▪️courage
▪️experience
▪️advocate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</si>
  <si>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Share a time you helped others
▪ Share entries in small groups
▪ Exit ticket: How can you be a leader in your community?</t>
    </r>
  </si>
  <si>
    <t>▪️Storyboard completion
▪️Diary entry content
▪️Exit ticket responses
▪️Class participation</t>
  </si>
  <si>
    <t>▪️Provide sentence starters for struggling writers
▪️Use visual timelines for ELL students
▪️Encourage advanced students to research other young leaders</t>
  </si>
  <si>
    <t>▪️What makes someone a good leader?
▪️How do personal experiences shape leadership?
▪️How can we be leaders in our communities?</t>
  </si>
  <si>
    <t>03/05/2025 05:59:16 AM EST</t>
  </si>
  <si>
    <t>🏗️</t>
  </si>
  <si>
    <t>construction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</si>
  <si>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</si>
  <si>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▪️Historical photographs
▪️Art supplies
▪️Rights booklet template</t>
  </si>
  <si>
    <t>In 1960s California, farm workers endured unsafe conditions - no clean water, exposure to pesticides, and poverty wages. Through examining historical photos, students analyze how these conditions sparked demands for basic human rights.</t>
  </si>
  <si>
    <t>▪️Describe conditions faced by farm workers
▪️Identify basic workers' rights
▪️Explain why safe working conditions are important</t>
  </si>
  <si>
    <t>▪️conditions
▪️rights
▪️safety
▪️fair treatment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</si>
  <si>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</t>
    </r>
  </si>
  <si>
    <t>▪️T-chart completion
▪️Rights booklet content
▪️Letter writing
▪️Class participation</t>
  </si>
  <si>
    <t xml:space="preserve">▪️Provide visual aids for ELL
▪️Use simplified texts
▪️Offer advanced research options </t>
  </si>
  <si>
    <t>▪️How do unsafe conditions affect workers?
▪️Why are workers' rights important?</t>
  </si>
  <si>
    <t>03/04/2025 08:18:45 AM EST</t>
  </si>
  <si>
    <t>⚠️</t>
  </si>
  <si>
    <t>warning</t>
  </si>
  <si>
    <t>4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</si>
  <si>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</si>
  <si>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▪️Historical photos of worker alliances
▪️Art supplies for mural
▪️Thank-you note template</t>
  </si>
  <si>
    <t>The Filipino Hall in Delano became a crucial gathering place where Filipino and Mexican workers shared meals, celebrated culture, and built trust. This solidarity was essential for the successful 1965 grape strike.</t>
  </si>
  <si>
    <t>▪️Define solidarity and community support
▪️Examine alliance between Filipino and Mexican workers
▪️Identify ways communities work together</t>
  </si>
  <si>
    <t>▪️solidarity
▪️alliance
▪️unity
▪️cooperation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</si>
  <si>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</t>
    </r>
  </si>
  <si>
    <t>▪️Word web contributions
▪️Mural participation
▪️Thank-you note content</t>
  </si>
  <si>
    <t>▪️Use bilingual materials
▪️Provide sentence frames
▪️Allow group work options</t>
  </si>
  <si>
    <t>▪️How do communities support each other?
▪️Why is unity important?</t>
  </si>
  <si>
    <t>03/04/2025 08:18:42 AM EST</t>
  </si>
  <si>
    <t>👥</t>
  </si>
  <si>
    <t>groups</t>
  </si>
  <si>
    <t>5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</si>
  <si>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</si>
  <si>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▪️Historical strike photos
▪️Timeline materials
▪️Mini-book templates</t>
  </si>
  <si>
    <t>The 1965 Delano Grape Strike demonstrated unprecedented unity between Filipino and Mexican workers. Students examine strike photos showing how peaceful protest and disciplined organizing led to victory.</t>
  </si>
  <si>
    <t>▪️Analyze Delano Grape Strike success
▪️Identify peaceful protest methods
▪️Describe group collaboration</t>
  </si>
  <si>
    <t>▪️strike
▪️peaceful protest
▪️picket line
▪️negotiations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</si>
  <si>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</t>
    </r>
  </si>
  <si>
    <t>▪️Timeline completion
▪️Mini-book content
▪️Chant creation
▪️Participation</t>
  </si>
  <si>
    <t>▪️Provide visual supports
▪️Scaffold writing tasks
▪️Extend research options</t>
  </si>
  <si>
    <t>▪️How does peaceful protest create change?
▪️Why is working together powerful?</t>
  </si>
  <si>
    <t>03/04/2025 08:18:37 AM EST</t>
  </si>
  <si>
    <t>📣</t>
  </si>
  <si>
    <t>campaign</t>
  </si>
  <si>
    <t>6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</si>
  <si>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</si>
  <si>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▪️Leader portraits and biographies
▪️Venn diagram templates
▪️Role-play scenario cards
▪️Leadership quality card templates</t>
  </si>
  <si>
    <t>Larry Itliong's aggressive but strategic approach complemented Cesar Chavez's nonviolent philosophy. Their combined leadership styles strengthened the movement by bringing different strengths together.</t>
  </si>
  <si>
    <t>▪️Compare Itliong and Chavez's styles
▪️Identify effective leadership qualities
▪️Understand collaborative leadership</t>
  </si>
  <si>
    <t>▪️leadership
▪️cooperation
▪️strategy
▪️influence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</si>
  <si>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▪ Exit ticket: What kind of leader would you be?</t>
    </r>
  </si>
  <si>
    <t>▪️Venn diagram accuracy
▪️Leadership cards
▪️Role-play participation</t>
  </si>
  <si>
    <t>▪️Use simplified biographies
▪️Provide graphic organizers
▪️Extend analysis tasks</t>
  </si>
  <si>
    <t>▪️What makes a good leader?
▪️How do different leaders work together?</t>
  </si>
  <si>
    <t>03/03/2025 05:07:47 PM EST</t>
  </si>
  <si>
    <t>🤝</t>
  </si>
  <si>
    <t>handshake</t>
  </si>
  <si>
    <t>7</t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</si>
  <si>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</si>
  <si>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t>▪️Cultural celebration photos
▪️Community stories
▪️Unity chain supplies</t>
  </si>
  <si>
    <t>Cultural celebrations at Filipino Hall fostered deep bonds between Filipino and Mexican communities. Shared meals, music, and traditions helped overcome historical divisions to build lasting unity.</t>
  </si>
  <si>
    <t>▪️Examine alliance building between Filipino and Mexican workers
▪️Identify common goals
▪️Describe diversity's strength</t>
  </si>
  <si>
    <t>▪️solidarity
▪️culture
▪️alliance
▪️unity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</si>
  <si>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List and explain one benefit of learning about other cultures</t>
    </r>
  </si>
  <si>
    <t>▪️Cultural web completion
▪️Unity chain participation
▪️Story writing</t>
  </si>
  <si>
    <t>▪️Use cultural supports
▪️Provide writing frames
▪️Allow creative options</t>
  </si>
  <si>
    <t>▪️How do different cultures work together?
▪️Why is diversity important?</t>
  </si>
  <si>
    <t>03/04/2025 08:14:08 AM EST</t>
  </si>
  <si>
    <t>🎉</t>
  </si>
  <si>
    <t>celebration</t>
  </si>
  <si>
    <t>8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</si>
  <si>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</si>
  <si>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▪️Historical and current photos
▪️Action plan templates
▪️Promise cards
▪️Art supplies</t>
  </si>
  <si>
    <t>The United Farm Workers' success inspired future labor and civil rights movements. Students connect this legacy to ongoing struggles for worker justice and examine how change happens through collective action.</t>
  </si>
  <si>
    <t>▪️Connect historical movements to present
▪️Identify community needs
▪️Plan positive changes</t>
  </si>
  <si>
    <t>▪️legacy
▪️change
▪️community
▪️action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</si>
  <si>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Create "Promise to Act" cards
▪ Share promises in closing circle
▪ Final reflection: What will you do to help others?</t>
    </r>
  </si>
  <si>
    <t>▪️Timeline analysis
▪️Promise card creation</t>
  </si>
  <si>
    <t>▪️Scaffold planning tasks
▪️Provide templates
▪️Extend research options</t>
  </si>
  <si>
    <t>▪️How can we create change today?
▪️What is our role in making change?</t>
  </si>
  <si>
    <t>03/04/2025 08:18:32 AM EST</t>
  </si>
  <si>
    <t>⭐</t>
  </si>
  <si>
    <t>stars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</si>
  <si>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</si>
  <si>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▪️First Amendment text
▪️Photos of rights being exercised
▪️Rights in Action flipbook</t>
  </si>
  <si>
    <t>Farm workers utilized First Amendment freedoms to organize the Delano Grape Strike. Through peaceful assembly at Filipino Hall meetings and petitioning for better conditions, workers demonstrated constitutional rights in action.</t>
  </si>
  <si>
    <t>▪️Define First Amendment freedoms 
▪️Connect rights to social movements 
▪️Analyze how rights enable change</t>
  </si>
  <si>
    <t>▪️First Amendment
▪️freedom
▪️petition
▪️assembly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</si>
  <si>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Create illustrated rights chart
▪ Reflection check: Which right seems most powerful?
▪ Exit ticket: How would life be different without these rights?</t>
    </r>
  </si>
  <si>
    <t>▪️Rights chart completion 
▪️Flipbook creation 
▪️Speech delivery 
▪️Exit ticket responses</t>
  </si>
  <si>
    <t>▪️Provide simplified text versions 
▪️Use visual aids for ELL students 
▪️Extend with current events research</t>
  </si>
  <si>
    <t>▪️How do First Amendment rights enable change? 
▪️Why are these freedoms important? 
▪️How do rights protect movements?</t>
  </si>
  <si>
    <t>03/04/2025 08:18:28 AM EST</t>
  </si>
  <si>
    <t>🚩</t>
  </si>
  <si>
    <t>flag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</si>
  <si>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</si>
  <si>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▪️Immigration route maps
▪️Worker testimonies
▪️Chart paper</t>
  </si>
  <si>
    <t>Harsh conditions in Alaskan canneries and California fields shaped Filipino labor organizing. Workers faced systemic unfair treatment, leading to the formation of the Agricultural Workers Organizing Committee under Itliong's leadership.</t>
  </si>
  <si>
    <t>▪️Analyze Filipino American immigration history 
▪️Examine labor conditions and rights 
▪️Connect historical events to rights movements</t>
  </si>
  <si>
    <t>▪️immigration
▪️labor rights
▪️working conditions
▪️discrimination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</si>
  <si>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</t>
    </r>
  </si>
  <si>
    <t>▪️Timeline accuracy 
▪️Journal content 
▪️Class participation 
▪️Exit ticket responses</t>
  </si>
  <si>
    <t>▪️Provide native language support 
▪️Use simplified texts 
▪️Extend with family interviews</t>
  </si>
  <si>
    <t>▪️What challenges did immigrants face? 
▪️How did working conditions affect rights? 
▪️Why did workers organize?</t>
  </si>
  <si>
    <t>03/04/2025 08:18:56 AM EST</t>
  </si>
  <si>
    <t>report_problem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</si>
  <si>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</si>
  <si>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▪️Historical photos
▪️Strategy cards
▪️Poster supplies
▪️Presentation space</t>
  </si>
  <si>
    <t>Filipino Hall became the epicenter of worker organizing in Delano. Strategic meetings, strike planning, and alliance-building occurred here, demonstrating effective use of assembly rights.</t>
  </si>
  <si>
    <t>▪️Analyze organizing strategies 
▪️Examine First Amendment's role 
▪️Compare different approaches</t>
  </si>
  <si>
    <t>▪️organize
▪️strategy
▪️movement
▪️collective action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</si>
  <si>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</t>
    </r>
  </si>
  <si>
    <t>▪️Web diagram completion 
▪️Strategy chart 
▪️Poster creation 
▪️Presentations</t>
  </si>
  <si>
    <t>▪️Provide graphic organizers 
▪️Use collaborative groups 
▪️Extend with modern examples</t>
  </si>
  <si>
    <t>▪️How do people organize effectively? 
▪️What makes strategies successful? 
▪️Why is organization important?</t>
  </si>
  <si>
    <t>03/04/2025 08:16:04 AM EST</t>
  </si>
  <si>
    <t>🚪</t>
  </si>
  <si>
    <t>meeting_room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</si>
  <si>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</si>
  <si>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t>▪️Coalition meeting photos
▪️Filipino-Mexican alliance documents
▪️Unity chain materials</t>
  </si>
  <si>
    <t>The historic merger between Filipino AWOC and Mexican NFWA created unprecedented unity. Cultural celebrations and shared meals at Filipino Hall strengthened bonds between communities.</t>
  </si>
  <si>
    <t>▪️Analyze coalition building strategies 
▪️Examine cross-cultural collaboration 
▪️Evaluate effectiveness of united action</t>
  </si>
  <si>
    <t>▪️coalition
▪️alliance
▪️unity
▪️collaboration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</si>
  <si>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Reflection check: Share cooperation experiences
▪ Exit ticket: Why is unity important?</t>
    </r>
  </si>
  <si>
    <t>▪️Unity chain participation 
▪️Written plan 
▪️Class discussion</t>
  </si>
  <si>
    <t>▪️Provide bilingual resources 
▪️Use visual supports 
▪️Extend with community interviews</t>
  </si>
  <si>
    <t>▪️How do coalitions form? 
▪️Why is unity important? 
▪️What makes alliances successful?</t>
  </si>
  <si>
    <t>03/04/2025 08:16:00 AM EST</t>
  </si>
  <si>
    <t>🔀</t>
  </si>
  <si>
    <t>merge_type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</si>
  <si>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</si>
  <si>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t>▪️Protest photo collection
▪️Delano Grape Strike accounts
▪️Protest methods chart
▪️Art supplies</t>
  </si>
  <si>
    <t>The 1965 Delano Grape Strike showcased disciplined, nonviolent resistance. Workers maintained picket lines, boycotted grapes, and gained national support through strategic communication.</t>
  </si>
  <si>
    <t>▪️Analyze different forms of peaceful protest 
▪️Evaluate protest strategies 
▪️Connect protests to First Amendment rights</t>
  </si>
  <si>
    <t>▪️protest
▪️boycott
▪️picket line
▪️demonstration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</si>
  <si>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 how protesters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Design protest signs using First Amendment rights
▪ Present and explain signs
▪ Exit ticket: How do protests create change?</t>
    </r>
  </si>
  <si>
    <t>▪️Methods chart completion 
▪️Planning guide creation 
▪️Sign design 
▪️Presentations</t>
  </si>
  <si>
    <t>▪️Provide simplified texts 
▪️Use collaborative groups 
▪️Extend with current events</t>
  </si>
  <si>
    <t>▪️Why do people choose peaceful protests? 
▪️How do protests create change? 
▪️What makes protests effective?</t>
  </si>
  <si>
    <t>03/04/2025 08:16:14 AM EST</t>
  </si>
  <si>
    <t>✋</t>
  </si>
  <si>
    <t>pan_tool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</si>
  <si>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</si>
  <si>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▪️Leader profiles
▪️Strategy comparison tools
▪️Leadership analysis materials</t>
  </si>
  <si>
    <t>Itliong's direct approach complemented Chavez's style during the formation of the United Farm Workers organization. Their combined leadership strengthened worker solidarity across ethnic lines.</t>
  </si>
  <si>
    <t>▪️Compare multiple movement leaders 
▪️Analyze leadership approaches 
▪️Evaluate leadership effectiveness</t>
  </si>
  <si>
    <t>▪️leadership
▪️strategy
▪️influence
▪️collaboration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</si>
  <si>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▪ Exit ticket: What kind of leader would you be?</t>
    </r>
  </si>
  <si>
    <t>▪️Matrix completion 
▪️Strategy guide 
▪️Speech writing 
▪️Presentations</t>
  </si>
  <si>
    <t>▪️Provide speech templates 
▪️Use visual aids 
▪️Extend with leader research</t>
  </si>
  <si>
    <t>▪️What makes an effective leader? 
▪️How do leaders work together? 
▪️Why do movements need different leaders?</t>
  </si>
  <si>
    <t>03/04/2025 08:17:11 AM EST</t>
  </si>
  <si>
    <t>🌐</t>
  </si>
  <si>
    <t>group_work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</si>
  <si>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</si>
  <si>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t xml:space="preserve">▪️Historical newspapers
▪️Communication samples
</t>
  </si>
  <si>
    <t>Strategic use of newspapers, radio, and public speaking amplified the movement's message. Filipino workers shared their stories through various media channels to build public support.</t>
  </si>
  <si>
    <t>▪️Analyze movement communication 
▪️Evaluate media coverage 
▪️Compare different perspectives</t>
  </si>
  <si>
    <t>▪️media
▪️perspective
▪️communication
▪️coverage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</si>
  <si>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Reflection check: Best ways to communicate?
▪ Exit ticket: Why is communication important?</t>
    </r>
  </si>
  <si>
    <t>▪️Chart completion 
▪️Communication plan 
▪️Article writing 
▪️Presentations</t>
  </si>
  <si>
    <t>▪️Provide writing frames 
▪️Use media examples 
▪️Extend with current media</t>
  </si>
  <si>
    <t>▪️How does the media shape movements? 
▪️Why is communication important? 
▪️What makes messages effective?</t>
  </si>
  <si>
    <t>03/04/2025 08:17:52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</si>
  <si>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</si>
  <si>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▪️Historical and current labor photos
▪️Movement comparison charts
▪️Presentation materials
▪️Action plan templates</t>
  </si>
  <si>
    <t>The United Farm Workers' success inspired future labor movements and civil rights activism. Modern farm worker organizing continues to build on Itliong's coalition-building strategies.</t>
  </si>
  <si>
    <t>▪️Connect movements to present 
▪️Analyze ongoing issues 
▪️Evaluate movement impact</t>
  </si>
  <si>
    <t>▪️legacy
▪️impact
▪️progress
▪️continuing struggle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</si>
  <si>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▪ 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Share presentations
▪ Final reflection: What can we do to create change?</t>
    </r>
  </si>
  <si>
    <t>▪️Chart completion 
▪️Action plan 
▪️Presentation 
▪️Final reflection</t>
  </si>
  <si>
    <t>▪️Provide planning templates 
▪️Use current examples 
▪️Extend with community projects</t>
  </si>
  <si>
    <t>▪️What has changed today? 
▪️What still needs improvement? 
▪️How can we create change?</t>
  </si>
  <si>
    <t>03/05/2025 04:32:09 PM EST</t>
  </si>
  <si>
    <t>✨</t>
  </si>
  <si>
    <t>auto_awesome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</si>
  <si>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farmworkers rights movement.</t>
    </r>
    <r>
      <rPr>
        <rFont val="Arial"/>
        <color theme="1"/>
      </rPr>
      <t xml:space="preserve">
◆ ELAGSE5RI3: Analyze relationships between individuals/events.
◆ ELAGSE5RI6: Analyze multiple accounts of the same event or topic.</t>
    </r>
  </si>
  <si>
    <t>▪️Immigration timeline materials
▪️Historical photos</t>
  </si>
  <si>
    <t>Post-1965 Immigration Act, Filipino Americans faced discriminatory policies and exploitative labor practices. Their fight paralleled other civil rights movements of the era.</t>
  </si>
  <si>
    <t>▪️Analyze Filipino American immigration within the civil rights context 
▪️Compare parallel civil rights movements 
▪️Evaluate the impact of immigration policies</t>
  </si>
  <si>
    <t>▪️civil rights
▪️immigration
▪️discrimination
▪️legislation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</si>
  <si>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Group discussion: Compare movements
▪ Exit ticket: How do civil rights movements connect?</t>
    </r>
  </si>
  <si>
    <t>▪️Timeline creation 
▪️Analysis chart 
▪️Written paragraph 
▪️Class participation</t>
  </si>
  <si>
    <t>▪️Provide simplified texts 
▪️Use visual timelines 
▪️Extend with additional research</t>
  </si>
  <si>
    <t>▪️How did different civil rights movements connect? 
▪️Why did multiple movements emerge? 
▪️What impact did immigration have?</t>
  </si>
  <si>
    <t>03/03/2025 05:12:40 PM EST</t>
  </si>
  <si>
    <t>block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</si>
  <si>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</si>
  <si>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▪️Labor statistics
▪️Primary sources
▪️Analysis tools
▪️Presentation materials</t>
  </si>
  <si>
    <t>Systematic unfair treatment in agriculture included debt peonage, unsafe conditions, and wage theft. Documentation of abuses strengthened demands for reform.</t>
  </si>
  <si>
    <t>▪️Analyze systematic labor unfair treatment 
▪️Evaluate economic justice issues 
▪️Compare different approaches to worker rights</t>
  </si>
  <si>
    <t>▪️unfair treatment
▪️economic justice
▪️systematic
▪️reform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</si>
  <si>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Students write a persuasive letter to a fictional grape company explaining why they should improve conditions.
Peer review letters in small groups.
▪ Exit ticket: What is the most convincing argument for change?</t>
    </r>
  </si>
  <si>
    <t>▪️Data analysis 
▪️Matrix completion 
▪️Written argument 
▪️Presentations</t>
  </si>
  <si>
    <t>▪️Provide data interpretation guides 
▪️Use collaborative groups 
▪️Extend with current statistics</t>
  </si>
  <si>
    <t>▪️How were workers systematically exploited? 
▪️Why did the conditions persist? 
▪️What makes reforms effective?</t>
  </si>
  <si>
    <t>03/04/2025 08:19:05 AM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</si>
  <si>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◆ ELAGSE5RI3: Analyze relationships between individuals/events.
◆ ELAGSE5RI6: Analyze multiple accounts of the same event or topic.</t>
    </r>
  </si>
  <si>
    <t>▪️Movement organization charts
▪️Strategic planning documents
▪️Strategy evaluation matrix</t>
  </si>
  <si>
    <t>The Agricultural Workers Organizing Committee (A.W.O.C.) was built on decades of Filipino labor activism. Itliong's experience in cannery unions informed successful agricultural organizing tactics.</t>
  </si>
  <si>
    <t>▪️Analyze movement-building strategies 
▪️Evaluate organizational approaches 
▪️Compare different resistance methods</t>
  </si>
  <si>
    <t>▪️strategy
▪️resistance
▪️organization
▪️mobilization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</si>
  <si>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Groups present their protest plans.
▪ Provide peer feedback on effectiveness.
▪ Exit ticket: What is the most important part of movement building?</t>
    </r>
  </si>
  <si>
    <t>▪️Matrix completion 
▪️Analysis guide 
▪️Strategy plan 
▪️Peer review</t>
  </si>
  <si>
    <t>▪️Provide planning templates 
▪️Use visual organizers 
▪️Extend with modern movements</t>
  </si>
  <si>
    <t>▪️What makes strategies successful? 
▪️How do movements grow? 
▪️Why choose certain approaches?</t>
  </si>
  <si>
    <t>03/04/2025 08:19:09 AM EST</t>
  </si>
  <si>
    <t>⚙️</t>
  </si>
  <si>
    <t>engineering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</si>
  <si>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◆ ELAGSE5RI3: Analyze relationships between individuals/events.
◆ ELAGSE5RI6: Analyze multiple accounts of the same event or topic.</t>
    </r>
  </si>
  <si>
    <t>▪️Coalition formation documents
▪️Unity statements
▪️Analysis tools
▪️Presentation space</t>
  </si>
  <si>
    <t>Filipino-Mexican unity challenged traditional divide-and-conquer tactics. Shared meals, cultural celebrations, and joint strike activities fostered lasting alliance.</t>
  </si>
  <si>
    <t>▪️Analyze coalition building processes 
▪️Evaluate cross-movement collaboration 
▪️Compare different unity approaches</t>
  </si>
  <si>
    <t>▪️coalition
▪️solidarity
▪️alliance
▪️unity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</si>
  <si>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</t>
    </r>
  </si>
  <si>
    <t>▪️Chart completion 
▪️Strategy guide 
▪️Proposal writing 
▪️Presentations</t>
  </si>
  <si>
    <t>▪️Provide bilingual resources 
▪️Use visual supports 
▪️Extend with interviews</t>
  </si>
  <si>
    <t>▪️How do movements unite? 
▪️Why form coalitions? 
▪️What makes alliances successful?</t>
  </si>
  <si>
    <t>03/04/2025 08:19:13 AM EST</t>
  </si>
  <si>
    <t>🌏</t>
  </si>
  <si>
    <t>diversity_3</t>
  </si>
  <si>
    <t>Leadership in Social Movements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</si>
  <si>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</si>
  <si>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▪️Leadership profiles
▪️Strategy comparison tools
▪️Analysis materials</t>
  </si>
  <si>
    <t>Itliong's aggressive unionism and Chavez's nonviolent approach created effective synergy. Their complementary strategies strengthened the movement's impact.</t>
  </si>
  <si>
    <t>▪️Compare leadership styles across movements 
▪️Analyze decision-making processes 
▪️Evaluate different approaches</t>
  </si>
  <si>
    <t>▪️leadership
▪️strategy
▪️collaboration
▪️decision-making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</si>
  <si>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Class discussion: Why do movements need different leaders?
▪ Exit ticket: What kind of leader would you be?</t>
    </r>
  </si>
  <si>
    <t>▪️Matrix completion 
▪️Flowchart creation 
▪️Essay writing 
▪️Class discussion</t>
  </si>
  <si>
    <t>▪️Provide analysis templates 
▪️Use collaborative groups 
▪️Extend with leader research</t>
  </si>
  <si>
    <t>▪️What makes leadership effective? 
▪️How do leaders work together? 
▪️Why choose different strategies?</t>
  </si>
  <si>
    <t>03/04/2025 08:19:17 AM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</si>
  <si>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</si>
  <si>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▪️Historical media samples
▪️Communication analysis tools</t>
  </si>
  <si>
    <t>National coverage of the Delano strike highlighted farm worker struggles. Strategic media engagement helped secure broad public support for the grape boycott.</t>
  </si>
  <si>
    <t>▪️Analyze media coverage of movements 
▪️Evaluate public opinion influence 
▪️Compare narrative strategies</t>
  </si>
  <si>
    <t>▪️media
▪️narrative
▪️public opinion
▪️influence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</si>
  <si>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Reflection check: Best ways to communicate?
▪ Exit ticket: Why is communication important?</t>
    </r>
  </si>
  <si>
    <t>▪️Analysis completion 
▪️Campaign plan 
▪️Presentations 
▪️Class participation</t>
  </si>
  <si>
    <t>▪️Provide writing frames 
▪️Use media examples 
▪️Extend with current events</t>
  </si>
  <si>
    <t>▪️How does the media shape movements? 
▪️Why do perspectives differ? 
▪️What makes messages effective?</t>
  </si>
  <si>
    <t>03/04/2025 08:19:24 AM EST</t>
  </si>
  <si>
    <t>public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</si>
  <si>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</si>
  <si>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t>▪️Legislative documents
▪️Policy records
▪️Analysis templates</t>
  </si>
  <si>
    <t>Worker organizing led to the California Agricultural Labor Relations Act. Legislative victories built on years of grassroots activism and coalition-building.</t>
  </si>
  <si>
    <t>▪️Analyze legislative change process 
▪️Evaluate policy impacts 
▪️Compare reform approaches</t>
  </si>
  <si>
    <t>▪️legislation
▪️policy
▪️reform
▪️implementation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</si>
  <si>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Class discussion: What makes reforms effective?
▪ Exit ticket: How can laws improve society?</t>
    </r>
  </si>
  <si>
    <t>▪️Chart completion 
▪️Matrix creation 
▪️Recommendations 
▪️Presentations</t>
  </si>
  <si>
    <t>▪️Provide analysis guides 
▪️Use simplified texts 
▪️Extend with current policies</t>
  </si>
  <si>
    <t>▪️How do laws create change? 
▪️What makes reforms effective? 
▪️Why is legislation important?</t>
  </si>
  <si>
    <t>03/04/2025 08:19:29 AM EST</t>
  </si>
  <si>
    <t>⚖️</t>
  </si>
  <si>
    <t>gavel</t>
  </si>
  <si>
    <t>Implementing Social Change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</si>
  <si>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</si>
  <si>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▪️Current statistics
▪️Modern movement documents
▪️Analysis tools
▪️Presentation materials</t>
  </si>
  <si>
    <t>Modern farm worker movements continue Itliong's emphasis on cross-cultural organizing. Current campaigns address ongoing issues of worker unfair treatment and safety.</t>
  </si>
  <si>
    <t>▪️Analyze contemporary labor issues 
▪️Evaluate movement impacts 
▪️Compare historical/current strategies</t>
  </si>
  <si>
    <t>▪️legacy
▪️contemporary
▪️impact
▪️adaptation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</si>
  <si>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>(15 min):
▪ Create advocacy presentation
▪ Present action plans
▪ Final reflection: How will you create change?</t>
    </r>
  </si>
  <si>
    <t>▪️Analysis completion 
▪️Strategy plan 
▪️Presentation 
▪️Final reflection</t>
  </si>
  <si>
    <t>▪️What has/hasn't changed? 
▪️Why do issues persist? 
▪️How can we create change?</t>
  </si>
  <si>
    <t>03/04/2025 08:19:33 AM EST</t>
  </si>
  <si>
    <t>🌱</t>
  </si>
  <si>
    <t>agriculture</t>
  </si>
  <si>
    <r>
      <t>Larry Itliong was a Filipino-American labor organizer who played a pivotal role in the American farm labor movement. ​</t>
    </r>
  </si>
  <si>
    <t>At the age of 15, Larry Itliong immigrated to the United States from the Philippines in 1929, seeking better opportunities. ​</t>
  </si>
  <si>
    <t>Despite having only a sixth-grade education, Larry Itliong was multilingual, speaking several Filipino languages, Spanish, Cantonese, Japanese, and had a self-taught understanding of law. ​</t>
  </si>
  <si>
    <r>
      <t>In 1956, Larry Itliong founded the Filipino Farm Labor Union in Stockton, California, to advocate for Filipino farm workers' rights. ​</t>
    </r>
  </si>
  <si>
    <t>Larry Itliong was instrumental in organizing the Delano grape strike in 1965, a significant event in the farm labor movement. ​</t>
  </si>
  <si>
    <t>The Delano grape strike began on September 8, 1965, initiated by Filipino farm workers protesting for better wages and working conditions. ​</t>
  </si>
  <si>
    <t>Larry Itliong approached César Chávez and the National Farm Workers Association to join the strike, leading to a historic collaboration between Filipino and Mexican workers. ​</t>
  </si>
  <si>
    <t>​In 1966, the Agricultural Workers Organizing Committee (AWOC) and the National Farm Workers Association (NFWA) merged to form the United Farm Workers (UFW), uniting Filipino and Mexican farm workers.</t>
  </si>
  <si>
    <t>The United Farmer Workers became a powerful force advocating for farm workers' rights across the United States, leading to significant labor reforms. ​</t>
  </si>
  <si>
    <t>The Delano grape strike lasted for over five years, drawing national attention to the plight of farm workers and leading to labor contracts that improved wages and working conditions. ​</t>
  </si>
  <si>
    <r>
      <t>Larry Itliong served as the assistant director of the UFW under César Chávez, playing a crucial role in the union's leadership. ​</t>
    </r>
  </si>
  <si>
    <t>In 1971, Larry Itliong resigned from the United Farmer Workers due to disagreements over the union's direction and concerns about the representation of Filipino workers. ​</t>
  </si>
  <si>
    <t>After leaving the United Farmer Workers, Larry Itliong continued to advocate for retired Filipino farm workers, assisting in the development of Agbayani Village, a retirement facility for them. ​</t>
  </si>
  <si>
    <t>In 2015, California established October 25 as Larry Itliong Day to honor his contributions to the labor movement. ​</t>
  </si>
  <si>
    <t>The Bracero Program, running from 1942 to 1964, allowed millions of Mexican laborers to work temporarily in the U.S., significantly impacting the agricultural labor force. ​</t>
  </si>
  <si>
    <t>The end of the Bracero Program in 1964 led to increased efforts to unionize farm workers, culminating in significant strikes like the Delano grape strike. ​</t>
  </si>
  <si>
    <t>The Salad Bowl strike of 1970 was the largest farm worker strike in U.S. history, highlighting the ongoing struggles for fair wages and working conditions. ​</t>
  </si>
  <si>
    <t>The United Farmer Workers' grape boycott in the late 1960s and early 1970s garnered nationwide support, leading to significant labor contracts benefiting farm workers. ​</t>
  </si>
  <si>
    <t>Despite their contributions, Filipino farm workers like Larry Itliong have often been overshadowed in mainstream narratives of the labor movement. ​</t>
  </si>
  <si>
    <t>The United Farmer Workers' activism between 1965 and 1975 led to over 1,000 strikes, boycotts, and protests advocating for farm workers' rights. ​</t>
  </si>
  <si>
    <t>The Agricultural Workers Organizing Committee (AWOC), primarily composed of Filipino workers, played a crucial role in initiating the Delano grape strike. ​</t>
  </si>
  <si>
    <t>Anti-miscegenation laws prevented many Filipino farm workers from marrying outside their race, leading to a generation of unmarried laborers. ​</t>
  </si>
  <si>
    <t>The collaboration between Filipino and Mexican workers during the Delano grape strike marked a significant moment of unity in labor history. ​</t>
  </si>
  <si>
    <t>The United Farmer Workers' efforts led to the implementation of the California Agricultural Labor Relations Act in 1975, granting collective bargaining rights to farm workers. ​</t>
  </si>
  <si>
    <r>
      <t>Larry Itliong's legacy continues to inspire new generations of labor activists advocating for workers' rights. ​</t>
    </r>
  </si>
  <si>
    <r>
      <rPr/>
      <t>The Delano grape strike is considered a turning point that brought national attention to the struggles of farm workers in the U.S. ​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</si>
  <si>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</si>
  <si>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t>Interactive Timeline</t>
  </si>
  <si>
    <t>Filipino Immigration Video</t>
  </si>
  <si>
    <t>World Map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</si>
  <si>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</si>
  <si>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t>03/01/2025 04:56:36 PM EST</t>
  </si>
  <si>
    <t>cancel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</si>
  <si>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</si>
  <si>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Journey for Justice: The Life of Larry Itliong Read Aloud</t>
  </si>
  <si>
    <r>
      <rPr>
        <rFont val="Arial"/>
        <color rgb="FF1155CC"/>
        <u/>
      </rPr>
      <t>Storyboard Template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</si>
  <si>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</si>
  <si>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t>03/01/2025 12:52:49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</si>
  <si>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</si>
  <si>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Farm Worker Working Conditions</t>
  </si>
  <si>
    <t>Children in the Fields - NFWM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</si>
  <si>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</si>
  <si>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t>02/28/2025 09:12:00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</si>
  <si>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</si>
  <si>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t>When Mexicans and Filipinos joined together – UFW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</si>
  <si>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</si>
  <si>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t>03/01/2025 07:37:57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</si>
  <si>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</si>
  <si>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color rgb="FF1155CC"/>
        <u/>
      </rPr>
      <t>Journey for Justice Book</t>
    </r>
    <r>
      <rPr>
        <rFont val="Arial"/>
      </rPr>
      <t xml:space="preserve"> </t>
    </r>
  </si>
  <si>
    <r>
      <rPr>
        <rFont val="Arial"/>
        <color rgb="FF1155CC"/>
        <u/>
      </rPr>
      <t>Timeline Worksheet</t>
    </r>
    <r>
      <rPr>
        <rFont val="Arial"/>
      </rPr>
      <t xml:space="preserve"> </t>
    </r>
  </si>
  <si>
    <t>Mini-book-template.pdf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</si>
  <si>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</si>
  <si>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t>02/28/2025 04:56:51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</si>
  <si>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</si>
  <si>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color rgb="FF1155CC"/>
        <u/>
      </rPr>
      <t xml:space="preserve">Cesar Chavez </t>
    </r>
    <r>
      <rPr>
        <rFont val="Arial"/>
      </rPr>
      <t xml:space="preserve"> </t>
    </r>
  </si>
  <si>
    <t>Larry Itilong</t>
  </si>
  <si>
    <t>César Chávez – Facts and Accomplishments – Twinkl USA</t>
  </si>
  <si>
    <t>Larry Itliong - Kids</t>
  </si>
  <si>
    <t>Mini Book Template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</si>
  <si>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</si>
  <si>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t>02/28/2025 09:18:07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</si>
  <si>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</si>
  <si>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</si>
  <si>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t>02/28/2025 03:06:04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</si>
  <si>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</si>
  <si>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</si>
  <si>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t>02/28/2025 03:05:59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</si>
  <si>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</si>
  <si>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color rgb="FF1155CC"/>
        <u/>
      </rPr>
      <t xml:space="preserve">First Amendment Explained </t>
    </r>
    <r>
      <rPr>
        <rFont val="Arial"/>
      </rPr>
      <t xml:space="preserve"> </t>
    </r>
  </si>
  <si>
    <r>
      <rPr>
        <rFont val="Arial"/>
        <color rgb="FF1155CC"/>
        <u/>
      </rPr>
      <t>Mini book template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</si>
  <si>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</si>
  <si>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t>02/28/2025 03:05:39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</si>
  <si>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</si>
  <si>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Filipino Immigration to America</t>
  </si>
  <si>
    <t>Everything you didnt know about Filipino American History | Breaking The Tabo | Season 1 | Episode 4</t>
  </si>
  <si>
    <t>The Delano Grape Strike</t>
  </si>
  <si>
    <t>World Map.jpg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</si>
  <si>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</si>
  <si>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t>02/28/2025 09:19:29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</si>
  <si>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</si>
  <si>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Filipino Hall became the epicenter of worker organizing in Delano. Strategic meetings, strike planning, and alliance-building occurred here, demonstrating effective use of assembly right.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</si>
  <si>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</si>
  <si>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t>02/28/2025 03:05:06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</si>
  <si>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</si>
  <si>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t>The historic merger between Filipino AWOC and Mexican NFWA created unprecedented unity. Cultural celebrations and shared meals at Filipino Hall strengthened bonds between community.</t>
  </si>
  <si>
    <t>Coalition Facts for Kids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</si>
  <si>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</si>
  <si>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t>02/28/2025 03:04:38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</si>
  <si>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</si>
  <si>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t xml:space="preserve">https://drive.google.com/file/d/1YplbjU8ZACuouov4Br7ZX0zQVkXXPlzi/view?usp=drive_link  </t>
  </si>
  <si>
    <t xml:space="preserve">https://www.hachettebookgroup.com/articles/teach-kids-their-first-amendment-rights/#:~:text=The%20First%20Amendment%20grants%20everyone,assemble%20peacefully%20and%20without%20violence 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</si>
  <si>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</si>
  <si>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t>02/28/2025 05:03:59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</si>
  <si>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</si>
  <si>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Itliong's direct approach complemented Chavez's style during the formation of UFW. Their combined leadership strengthened worker solidarity across ethnic lin.</t>
  </si>
  <si>
    <t>What is a Leader</t>
  </si>
  <si>
    <t>https://www.twinkl.co.uk/teaching-wiki/cesar-chavez</t>
  </si>
  <si>
    <t>mini-book-template.pdf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</si>
  <si>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</si>
  <si>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t>02/28/2025 03:14:48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</si>
  <si>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</si>
  <si>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color rgb="FF1155CC"/>
        <u/>
      </rPr>
      <t>https://www.crmvet.org/docs/mvmt/6510mvmt.pdf</t>
    </r>
    <r>
      <rPr>
        <rFont val="Arial"/>
      </rPr>
      <t xml:space="preserve"> </t>
    </r>
  </si>
  <si>
    <r>
      <rPr>
        <rFont val="Arial"/>
        <color rgb="FF1155CC"/>
        <u/>
      </rPr>
      <t>https://youtu.be/D0Cd9-eJ-No?si=UUmu7SYAm98K_nWO</t>
    </r>
    <r>
      <rPr>
        <rFont val="Arial"/>
      </rPr>
      <t xml:space="preserve"> 
</t>
    </r>
    <r>
      <rPr>
        <rFont val="Arial"/>
        <color rgb="FF1155CC"/>
        <u/>
      </rPr>
      <t>https://youtu.be/9MJFRr7mY-Y?si=LAIlqCahtULnLPMi</t>
    </r>
    <r>
      <rPr>
        <rFont val="Arial"/>
      </rPr>
      <t xml:space="preserve"> 
</t>
    </r>
    <r>
      <rPr>
        <rFont val="Arial"/>
        <color rgb="FF1155CC"/>
        <u/>
      </rPr>
      <t>https://uniontrack.com/blog/media-depicts-labor-issues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</si>
  <si>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</si>
  <si>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t>02/28/2025 03:08:10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</si>
  <si>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</si>
  <si>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The UFW's success inspired future labor movements and civil rights activism. Modern farm worker organizing continues to build on Itliong's coalition-building strategies.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</si>
  <si>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</si>
  <si>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t>02/28/2025 03:02:43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</si>
  <si>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</si>
  <si>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</si>
  <si>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t>03/01/2025 01:03:04 AM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</si>
  <si>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</si>
  <si>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 xml:space="preserve">https://docs.google.com/document/d/1NGfER-cohcACUSZSfOZGVT7qW89XVmlN-8YxDLbe1bY/edit?tab=t.0 </t>
  </si>
  <si>
    <t>https://www.farmworkerjustice.org/stories-from-the-field/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</si>
  <si>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</si>
  <si>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t>▪️How were workers systematically exploited? 
▪️Why did conditions persist? 
▪️What makes reforms effective?</t>
  </si>
  <si>
    <t>02/28/2025 03:09:00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</si>
  <si>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</si>
  <si>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AWOC's strategic organizing built on decades of Filipino labor activism. Itliong's experience in cannery unions informed successful agricultural organizing tactic.</t>
  </si>
  <si>
    <r>
      <rPr>
        <rFont val="Arial"/>
        <color rgb="FF1155CC"/>
        <u/>
      </rPr>
      <t>Non violence and peaceful protests</t>
    </r>
    <r>
      <rPr>
        <rFont val="Arial"/>
      </rPr>
      <t xml:space="preserve"> </t>
    </r>
  </si>
  <si>
    <t>How do workers maintain peaceful demonstrations</t>
  </si>
  <si>
    <t>Articles and Essays | Civil Rights History Project | Digital Collections | Library of Congress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</si>
  <si>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</si>
  <si>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t>02/28/2025 03:14:11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</si>
  <si>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</si>
  <si>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</si>
  <si>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t>02/28/2025 03:09:35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</si>
  <si>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</si>
  <si>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"What is a Leader?"</t>
  </si>
  <si>
    <t>Standing Up for Democracy | Facing History &amp; Ourselves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</si>
  <si>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</si>
  <si>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t>02/28/2025 03:10:06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</si>
  <si>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</si>
  <si>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https://www.crmvet.org/docs/mvmt/6510mvmt.pdf</t>
  </si>
  <si>
    <t>What is fake news? Tips For Spotting Them - Fake News for Kids</t>
  </si>
  <si>
    <t>Fact vs. Fake: A Quick Lesson in Media Literacy | CBC Kids</t>
  </si>
  <si>
    <t>How Media Depicts Labor Issues; How Unions Can Set the Record Straight</t>
  </si>
  <si>
    <t>Farmworker Movement Online Gallery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</si>
  <si>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</si>
  <si>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t>02/28/2025 03:12:57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</si>
  <si>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</si>
  <si>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t>Worker organizing led to California Agricultural Labor Relations Act. Legislative victories built on years of grassroots activism and coalition-building.</t>
  </si>
  <si>
    <t>The Labor Movement in the United States | History</t>
  </si>
  <si>
    <t>https://www.youtube.com/watch?v=OnxT2Ulfu7o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</si>
  <si>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</si>
  <si>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t>02/28/2025 03:12:31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</si>
  <si>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</si>
  <si>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Labor Matters | Learning for Justice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</si>
  <si>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</si>
  <si>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t>02/28/2025 03:11:58 PM EST</t>
  </si>
  <si>
    <t>Hyperlinked Resource #1 Emoji</t>
  </si>
  <si>
    <t>Hyperlinked Resource #2 Emoji</t>
  </si>
  <si>
    <t>Hyperlinked Resource #3 Emoji</t>
  </si>
  <si>
    <t>Hyperlinked Resource #4 Emoji</t>
  </si>
  <si>
    <t>Hyperlinked Resource #5 Emoji</t>
  </si>
  <si>
    <t>Hyperlinked Resource #6 Emoji</t>
  </si>
  <si>
    <t>Hyperlinked Resource #7 Emoji</t>
  </si>
  <si>
    <t>Hyperlinked Resource #8 Emoji</t>
  </si>
  <si>
    <t>👷</t>
  </si>
  <si>
    <t>📜</t>
  </si>
  <si>
    <t>🔗</t>
  </si>
  <si>
    <t>🧳</t>
  </si>
  <si>
    <t>🕰️</t>
  </si>
  <si>
    <t>📸</t>
  </si>
  <si>
    <t>📝</t>
  </si>
  <si>
    <t>📖</t>
  </si>
  <si>
    <t>✊</t>
  </si>
  <si>
    <t>⚒️</t>
  </si>
  <si>
    <t>📚</t>
  </si>
  <si>
    <t>🚶</t>
  </si>
  <si>
    <t>- Identify key events in Filipino American immigration history
- Describe early Filipino American experiences
- Connect historical events to present-day communities</t>
  </si>
  <si>
    <t>Opening (20 min): Display map of Philippines and U.S.; Read "Journey for Justice" excerpt; Create timeline of Filipino immigration; Partner discussion on challenges; Reflection check.
Main Activity (25 min): Show historical photos; Read passages about early life; Create "Then vs Now" charts; Class discussion on community support; Reflection check.
Closing (15 min): Write letter about immigration experience; Share learning; Exit ticket: Questions about Filipino history.</t>
  </si>
  <si>
    <t>- Timeline completion
- Letter writing
- Exit ticket responses
- Class participation</t>
  </si>
  <si>
    <t>- Provide visual aids for ELL students
- Use simplified texts for struggling readers
- Offer advanced research prompts for high-performing students</t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</si>
  <si>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</si>
  <si>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</si>
  <si>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</si>
  <si>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color rgb="FF1155CC"/>
        <u/>
      </rPr>
      <t>Storyboard Template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</si>
  <si>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</si>
  <si>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</si>
  <si>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</si>
  <si>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</si>
  <si>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</si>
  <si>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</si>
  <si>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color rgb="FF1155CC"/>
        <u/>
      </rPr>
      <t>Journey for Justice Book</t>
    </r>
    <r>
      <rPr>
        <rFont val="Arial"/>
      </rPr>
      <t xml:space="preserve"> </t>
    </r>
  </si>
  <si>
    <r>
      <rPr>
        <rFont val="Arial"/>
        <color rgb="FF1155CC"/>
        <u/>
      </rPr>
      <t>Timeline Worksheet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</si>
  <si>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</si>
  <si>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</si>
  <si>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color rgb="FF1155CC"/>
        <u/>
      </rPr>
      <t xml:space="preserve">Cesar Chavez </t>
    </r>
    <r>
      <rPr>
        <rFont val="Arial"/>
      </rPr>
      <t xml:space="preserve"> 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</si>
  <si>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</si>
  <si>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</si>
  <si>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</si>
  <si>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</si>
  <si>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</si>
  <si>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</si>
  <si>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color rgb="FF1155CC"/>
        <u/>
      </rPr>
      <t xml:space="preserve">First Amendment Explained </t>
    </r>
    <r>
      <rPr>
        <rFont val="Arial"/>
      </rPr>
      <t xml:space="preserve"> </t>
    </r>
  </si>
  <si>
    <r>
      <rPr>
        <rFont val="Arial"/>
        <color rgb="FF1155CC"/>
        <u/>
      </rPr>
      <t>Mini book template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</si>
  <si>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</si>
  <si>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</si>
  <si>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</si>
  <si>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</si>
  <si>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</si>
  <si>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</si>
  <si>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</si>
  <si>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</si>
  <si>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</si>
  <si>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</si>
  <si>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</si>
  <si>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</si>
  <si>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color rgb="FF1155CC"/>
        <u/>
      </rPr>
      <t>https://www.crmvet.org/docs/mvmt/6510mvmt.pdf</t>
    </r>
    <r>
      <rPr>
        <rFont val="Arial"/>
      </rPr>
      <t xml:space="preserve"> </t>
    </r>
  </si>
  <si>
    <r>
      <rPr>
        <rFont val="Arial"/>
        <color rgb="FF1155CC"/>
        <u/>
      </rPr>
      <t>https://youtu.be/D0Cd9-eJ-No?si=UUmu7SYAm98K_nWO</t>
    </r>
    <r>
      <rPr>
        <rFont val="Arial"/>
      </rPr>
      <t xml:space="preserve"> 
</t>
    </r>
    <r>
      <rPr>
        <rFont val="Arial"/>
        <color rgb="FF1155CC"/>
        <u/>
      </rPr>
      <t>https://youtu.be/9MJFRr7mY-Y?si=LAIlqCahtULnLPMi</t>
    </r>
    <r>
      <rPr>
        <rFont val="Arial"/>
      </rPr>
      <t xml:space="preserve"> 
</t>
    </r>
    <r>
      <rPr>
        <rFont val="Arial"/>
        <color rgb="FF1155CC"/>
        <u/>
      </rPr>
      <t>https://uniontrack.com/blog/media-depicts-labor-issues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</si>
  <si>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</si>
  <si>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</si>
  <si>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</si>
  <si>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</si>
  <si>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</si>
  <si>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</si>
  <si>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</si>
  <si>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</si>
  <si>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color rgb="FF1155CC"/>
        <u/>
      </rPr>
      <t>Non violence and peaceful protests</t>
    </r>
    <r>
      <rPr>
        <rFont val="Arial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</si>
  <si>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</si>
  <si>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</si>
  <si>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</si>
  <si>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</si>
  <si>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</si>
  <si>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</si>
  <si>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</si>
  <si>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</si>
  <si>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</si>
  <si>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</si>
  <si>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</si>
  <si>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</si>
  <si>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</si>
  <si>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</si>
  <si>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>Storyboard Template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</si>
  <si>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</si>
  <si>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</si>
  <si>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</si>
  <si>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</si>
  <si>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</si>
  <si>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</si>
  <si>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>Journey for Justice Book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</si>
  <si>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Timeline Worksheet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</si>
  <si>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</si>
  <si>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</si>
  <si>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 xml:space="preserve">Cesar Chavez 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</si>
  <si>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</si>
  <si>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</si>
  <si>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</si>
  <si>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</si>
  <si>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</si>
  <si>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</si>
  <si>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rgb="FFFF0000"/>
        <u/>
      </rPr>
      <t xml:space="preserve">First Amendment Explained 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</si>
  <si>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Mini book template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</si>
  <si>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</si>
  <si>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</si>
  <si>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</si>
  <si>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</si>
  <si>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</si>
  <si>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</si>
  <si>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</si>
  <si>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</si>
  <si>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</si>
  <si>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</si>
  <si>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</si>
  <si>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</si>
  <si>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rgb="FFFF0000"/>
        <u/>
      </rPr>
      <t>https://www.crmvet.org/docs/mvmt/6510mvmt.pdf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</si>
  <si>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https://youtu.be/D0Cd9-eJ-No?si=UUmu7SYAm98K_nWO</t>
    </r>
    <r>
      <rPr>
        <rFont val="Arial"/>
        <b/>
        <color rgb="FFFF0000"/>
      </rPr>
      <t xml:space="preserve"> 
</t>
    </r>
    <r>
      <rPr>
        <rFont val="Arial"/>
        <b/>
        <color rgb="FFFF0000"/>
        <u/>
      </rPr>
      <t>https://youtu.be/9MJFRr7mY-Y?si=LAIlqCahtULnLPMi</t>
    </r>
    <r>
      <rPr>
        <rFont val="Arial"/>
        <b/>
        <color rgb="FFFF0000"/>
      </rPr>
      <t xml:space="preserve"> 
</t>
    </r>
    <r>
      <rPr>
        <rFont val="Arial"/>
        <b/>
        <color rgb="FFFF0000"/>
        <u/>
      </rPr>
      <t>https://uniontrack.com/blog/media-depicts-labor-issues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</si>
  <si>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</si>
  <si>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</si>
  <si>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</si>
  <si>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</si>
  <si>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</si>
  <si>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</si>
  <si>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</si>
  <si>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</si>
  <si>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rgb="FFFF0000"/>
        <u/>
      </rPr>
      <t>Non violence and peaceful protests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</si>
  <si>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</si>
  <si>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</si>
  <si>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</si>
  <si>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</si>
  <si>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</si>
  <si>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</si>
  <si>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</si>
  <si>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</si>
  <si>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</si>
  <si>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</si>
  <si>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</si>
  <si>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</si>
  <si>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</si>
  <si>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</si>
  <si>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>Storyboard Template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</si>
  <si>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</si>
  <si>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</si>
  <si>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</si>
  <si>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</si>
  <si>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</si>
  <si>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</si>
  <si>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>Journey for Justice Book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</si>
  <si>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Timeline Worksheet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</si>
  <si>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</si>
  <si>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</si>
  <si>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 xml:space="preserve">Cesar Chavez 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</si>
  <si>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</si>
  <si>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</si>
  <si>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</si>
  <si>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</si>
  <si>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</si>
  <si>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</si>
  <si>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rgb="FFFF0000"/>
        <u/>
      </rPr>
      <t xml:space="preserve">First Amendment Explained 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</si>
  <si>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Mini book template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</si>
  <si>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</si>
  <si>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</si>
  <si>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</si>
  <si>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</si>
  <si>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</si>
  <si>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</si>
  <si>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</si>
  <si>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</si>
  <si>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</si>
  <si>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</si>
  <si>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</si>
  <si>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</si>
  <si>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rgb="FFFF0000"/>
        <u/>
      </rPr>
      <t>https://www.crmvet.org/docs/mvmt/6510mvmt.pdf</t>
    </r>
    <r>
      <rPr>
        <rFont val="Arial"/>
        <b/>
        <color rgb="FFFF0000"/>
      </rPr>
      <t xml:space="preserve"> </t>
    </r>
  </si>
  <si>
    <r>
      <rPr>
        <rFont val="Arial"/>
        <b/>
        <color rgb="FFFF0000"/>
        <u/>
      </rPr>
      <t>https://youtu.be/D0Cd9-eJ-No?si=UUmu7SYAm98K_nWO</t>
    </r>
    <r>
      <rPr>
        <rFont val="Arial"/>
        <b/>
        <color rgb="FFFF0000"/>
      </rPr>
      <t xml:space="preserve"> 
</t>
    </r>
    <r>
      <rPr>
        <rFont val="Arial"/>
        <b/>
        <color rgb="FFFF0000"/>
        <u/>
      </rPr>
      <t>https://youtu.be/9MJFRr7mY-Y?si=LAIlqCahtULnLPMi</t>
    </r>
    <r>
      <rPr>
        <rFont val="Arial"/>
        <b/>
        <color rgb="FFFF0000"/>
      </rPr>
      <t xml:space="preserve"> 
</t>
    </r>
    <r>
      <rPr>
        <rFont val="Arial"/>
        <b/>
        <color rgb="FFFF0000"/>
        <u/>
      </rPr>
      <t>https://uniontrack.com/blog/media-depicts-labor-issues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</si>
  <si>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</si>
  <si>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</si>
  <si>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</si>
  <si>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</si>
  <si>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</si>
  <si>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</si>
  <si>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</si>
  <si>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</si>
  <si>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rgb="FFFF0000"/>
        <u/>
      </rPr>
      <t>Non violence and peaceful protests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</si>
  <si>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</si>
  <si>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</si>
  <si>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</si>
  <si>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</si>
  <si>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</si>
  <si>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</si>
  <si>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</si>
  <si>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</si>
  <si>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</si>
  <si>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</si>
  <si>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</si>
  <si>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</si>
  <si>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</si>
  <si>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t>03/02/2025 10:20:40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</si>
  <si>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</si>
  <si>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</si>
  <si>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t>03/02/2025 10:21:20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</si>
  <si>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</si>
  <si>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</si>
  <si>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</si>
  <si>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</si>
  <si>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</si>
  <si>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>Journey for Justice Book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</si>
  <si>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</si>
  <si>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t>03/02/2025 10:43:32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</si>
  <si>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</si>
  <si>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rgb="FFFF0000"/>
        <u/>
      </rPr>
      <t xml:space="preserve">Cesar Chavez 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</si>
  <si>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</si>
  <si>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</si>
  <si>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</si>
  <si>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</si>
  <si>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</si>
  <si>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</si>
  <si>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rgb="FFFF0000"/>
        <u/>
      </rPr>
      <t xml:space="preserve">First Amendment Explained 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</si>
  <si>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</si>
  <si>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t>03/02/2025 10:57:01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</si>
  <si>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</si>
  <si>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https://www.youtube.com/watch?v=KjH0UZGQag8</t>
  </si>
  <si>
    <t>https://drive.google.com/file/d/1S6VYFxLSYTsziMFYdSqQj0I5jMwb_3N-/view?usp=drive_link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</si>
  <si>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</si>
  <si>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t>03/02/2025 10:57:00 AM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</si>
  <si>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</si>
  <si>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</si>
  <si>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</si>
  <si>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</si>
  <si>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</si>
  <si>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</si>
  <si>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</si>
  <si>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t>https://drive.google.com/file/d/1xHzKCe1mh23N9DRWZQTkXhkpI4ZYfi-W/view?usp=drive_link</t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</si>
  <si>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</si>
  <si>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</si>
  <si>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rgb="FFFF0000"/>
        <u/>
      </rPr>
      <t>https://www.crmvet.org/docs/mvmt/6510mvmt.pdf</t>
    </r>
    <r>
      <rPr>
        <rFont val="Arial"/>
        <b/>
        <color rgb="FFFF0000"/>
      </rPr>
      <t xml:space="preserve"> </t>
    </r>
  </si>
  <si>
    <t>https://youtu.be/D0Cd9-eJ-No?si=UUmu7SYAm98K_nWO</t>
  </si>
  <si>
    <t>https://youtu.be/9MJFRr7mY-Y?si=LAIlqCahtULnLPMi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</si>
  <si>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</si>
  <si>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</si>
  <si>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</si>
  <si>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</si>
  <si>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</si>
  <si>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</si>
  <si>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</si>
  <si>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</si>
  <si>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https://www.youtube.com/watch?v=Kn6I1JUHklU)</t>
  </si>
  <si>
    <r>
      <rPr>
        <rFont val="Arial"/>
        <b/>
        <color rgb="FFFF0000"/>
        <u/>
      </rPr>
      <t>Non violence and peaceful protests</t>
    </r>
    <r>
      <rPr>
        <rFont val="Arial"/>
        <b/>
        <color rgb="FFFF0000"/>
      </rPr>
      <t xml:space="preserve"> 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</si>
  <si>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</si>
  <si>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</si>
  <si>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</si>
  <si>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</si>
  <si>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t>https://www.youtube.com/watch?v=dtnZYe8fYN4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</si>
  <si>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</si>
  <si>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</si>
  <si>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</si>
  <si>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</si>
  <si>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t>https://www.youtube.com/watch?v=ewu-v36szlE</t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</si>
  <si>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</si>
  <si>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</si>
  <si>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</si>
  <si>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</si>
  <si>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</si>
  <si>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</si>
  <si>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</si>
  <si>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</si>
  <si>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</si>
  <si>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</si>
  <si>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</si>
  <si>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t>03/02/2025 12:49:01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</si>
  <si>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</si>
  <si>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</si>
  <si>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t>03/02/2025 12:49:06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</si>
  <si>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</si>
  <si>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</si>
  <si>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t>03/02/2025 12:47:47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</si>
  <si>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</si>
  <si>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</si>
  <si>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t>03/02/2025 12:06:51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</si>
  <si>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</si>
  <si>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</si>
  <si>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</si>
  <si>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</si>
  <si>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t>03/02/2025 12:43:25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</si>
  <si>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</si>
  <si>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</si>
  <si>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t>03/02/2025 02:35:03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</si>
  <si>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</si>
  <si>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</si>
  <si>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</si>
  <si>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</si>
  <si>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</si>
  <si>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</si>
  <si>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</si>
  <si>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</si>
  <si>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t>03/02/2025 12:13:55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</si>
  <si>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</si>
  <si>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</si>
  <si>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t>03/02/2025 12:38:17 PM EST</t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</si>
  <si>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</si>
  <si>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</si>
  <si>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</si>
  <si>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</si>
  <si>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</si>
  <si>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</si>
  <si>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</si>
  <si>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</si>
  <si>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t>03/02/2025 12:34:50 PM EST</t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</si>
  <si>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</si>
  <si>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</si>
  <si>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</si>
  <si>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</si>
  <si>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</si>
  <si>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</si>
  <si>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t>03/02/2025 12:39:28 PM EST</t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</si>
  <si>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</si>
  <si>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</si>
  <si>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</si>
  <si>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</si>
  <si>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 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</si>
  <si>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map of the Philippines and U.S.
▪ Watch video describing Filipino American history
▪ In pairs, students create timeline of Filipino immigration or explore https://www.timetoast.com/timelines/filipino-immigration-to-america 
▪ Partner discussion: What challenges did immigrants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Show historical photos of Filipino American communities
▪ Read passages about early Filipino American life
▪ Create "Then vs Now" comparison charts in notebooks
▪ Class discussion: How communities support each other
▪ Reflection check: What surprised you most?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Reflection check: How would you feel moving to a new country?
▪ Share one thing learned with class
▪ Exit ticket: What questions do you have about Filipino American history?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</si>
  <si>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</si>
  <si>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a timeline of Larry’s youth
▪ Read sections of “Journey for Justice” about his early life (or use youtube video)
▪ Partner share on challenges Larry faced
▪ Reflection check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Emphasize the connection between Larry’s personal experiences (immigration, challenges) and the broader community context from Day 1
▪ Examine photos/documents about young Larry
▪ Read about his first experiences organizing workers
▪ Students create storyboard of key moments
▪ Class discussion: What makes someone a good leader?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Reflection check: Share a time you helped others
▪ Share entries in small groups
▪ Exit ticket: How can you be a leader in your community?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</si>
  <si>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</si>
  <si>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historical photos of farm workers
▪ Read passages about working conditions
▪ Whole class activity: Create a T-chart of Safe vs. Unsafe conditions
▪ Partner discussion: Why is safety important?
▪ Reflection check: What surprised you most?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Introduce concept of workers' rights
▪ Read about basic rights farm workers wanted
▪ Choose one right and create a poster about it 
▪ Class discussion: Why do we need these rights?
▪ Reflection check: Which right seems most important?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a letter to a farm owner about conditions
▪ Share letters with class
▪ Exit ticket: How can we make workplaces safer?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</si>
  <si>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</si>
  <si>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Filipino and Mexican workers together
▪ Read stories of collaboration from "Journey for Justice" Journey for Justice: The Life of Larry Itliong Read Aloud 
▪ Group work/whole class: Create word web around "solidarity"
▪ Partner share: What does working together mean?
▪ Reflection check: Why do people help each other?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photos/documents about Filipino Hall meetings
▪ Read about Filipino-Mexican alliance formation
▪ Optional: Create collaborative class mural showing unity
▪ Class discussion: How did working together help?
▪ Reflection check: Share a time you worked with others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thank-you note to someone who helps others
▪ Share notes in small groups
▪ Exit ticket: How can we build unity in our classroom?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</si>
  <si>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</si>
  <si>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Display photos of Filipino and Mexican workers on picket lines
▪ Read passages about strike organization from "Journey for Justice"
▪ Students create illustrated timeline of strike events
▪ Partner discussion: "Why did workers choose to strike?"
▪ Reflection check: What makes a strike powerful?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▪Examine photos/documents showing peaceful protest strategies
▪ Read about how workers maintained peaceful demonstrations
▪ Create "Protest Methods" mini-book showing different approaches
▪ Class discussion: Why is staying peaceful important?
▪ Reflection check: Share examples of peaceful problem-solving
</t>
    </r>
    <r>
      <rPr>
        <rFont val="Arial"/>
        <b/>
        <color theme="1"/>
      </rPr>
      <t>CLOSING</t>
    </r>
    <r>
      <rPr>
        <rFont val="Arial"/>
        <color theme="1"/>
      </rPr>
      <t xml:space="preserve"> (15 minutes):
▪ Write protest chant or slogan supporting workers
▪ Practice chants in small groups
▪ Exit ticket: How does working together make us stronger?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</si>
  <si>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SS3CG2b</t>
    </r>
    <r>
      <rPr>
        <rFont val="Arial"/>
        <b val="0"/>
        <color rgb="FF0000FF"/>
      </rPr>
      <t>: Explain the necessity of obeying reasonable laws/rules voluntarily and importance of citizen participation in democratic society staying informed, voting, volunteering, communicating with public officials.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</si>
  <si>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Show profiles of Larry Itliong, Cesar Chave 
▪ Discuss their different approaches to leadership
▪ Create Venn diagram comparing their approaches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</si>
  <si>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SS3CG2a</t>
    </r>
    <r>
      <rPr>
        <rFont val="Arial"/>
        <color rgb="FF0000FF"/>
      </rPr>
      <t>: Explain the necessity of respecting the rights of others and promoting the common good.</t>
    </r>
    <r>
      <rPr>
        <rFont val="Arial"/>
        <color theme="1"/>
      </rPr>
      <t xml:space="preserve">
</t>
    </r>
    <r>
      <rPr>
        <rFont val="Arial"/>
        <color theme="1"/>
      </rPr>
      <t>◆ ELAGSE3RI3</t>
    </r>
    <r>
      <rPr>
        <rFont val="Arial"/>
        <color theme="1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color theme="1"/>
      </rPr>
      <t>◆</t>
    </r>
    <r>
      <rPr>
        <rFont val="Arial"/>
        <color theme="1"/>
      </rPr>
      <t xml:space="preserve"> </t>
    </r>
    <r>
      <rPr>
        <rFont val="Arial"/>
        <color theme="1"/>
      </rPr>
      <t>ELAGSE3RI6</t>
    </r>
    <r>
      <rPr>
        <rFont val="Arial"/>
        <color theme="1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</si>
  <si>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photos of cultural celebrations (Filipino Hall events, shared meals)
▪ Create a class “celebration” web (food, dance, music)
▪ Reflection check: How does celebrating together build trust?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minutes):
▪ Examine examples of Filipino-Mexican alliances
▪ In groups, assemble a paper unity chain—each link labeled with a cultural tradition
▪ Brief class share: Which traditions bring people closer together?
</t>
    </r>
    <r>
      <rPr>
        <rFont val="Arial"/>
        <b/>
        <color theme="1"/>
      </rPr>
      <t xml:space="preserve">CLOSING </t>
    </r>
    <r>
      <rPr>
        <rFont val="Arial"/>
        <color theme="1"/>
      </rPr>
      <t>(15 minutes):
▪ Write story about friends helping friends
▪ Share stories in pairs or small groups
▪ Exit ticket: One benefit of learning about other cultures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</si>
  <si>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SS3CG2a</t>
    </r>
    <r>
      <rPr>
        <rFont val="Arial"/>
        <b val="0"/>
        <color rgb="FF0000FF"/>
      </rPr>
      <t>: Explain the necessity of respecting the rights of others and promoting the common good.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SS3CG2b</t>
    </r>
    <r>
      <rPr>
        <rFont val="Arial"/>
        <b val="0"/>
        <color rgb="FF000000"/>
      </rPr>
      <t xml:space="preserve">: Explain the necessity of obeying reasonable laws/rules voluntarily and importance of citizen participation in democratic society staying informed, voting, volunteering, communicating with public officials.
</t>
    </r>
    <r>
      <rPr>
        <rFont val="Arial"/>
        <b val="0"/>
        <color rgb="FF000000"/>
      </rPr>
      <t>◆ ELAGSE3RI3</t>
    </r>
    <r>
      <rPr>
        <rFont val="Arial"/>
        <b val="0"/>
        <color rgb="FF000000"/>
      </rPr>
      <t xml:space="preserve">: Describe the relationship between a series of historical events, scientific ideas or concepts, or steps in technical procedures in a text, using language that pertains to time, sequence, and cause/effect.
</t>
    </r>
    <r>
      <rPr>
        <rFont val="Arial"/>
        <b val="0"/>
        <color rgb="FF000000"/>
      </rPr>
      <t>◆ ELAGSE3RI6</t>
    </r>
    <r>
      <rPr>
        <rFont val="Arial"/>
        <b val="0"/>
        <color rgb="FF000000"/>
      </rPr>
      <t>: Distinguish their own point of view from that of the author of a text.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</si>
  <si>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minutes):
▪ Show then/now photos of farm worker communities
▪ Read about continuing impact of movement
▪ Create "Change Timeline" showing progress
▪ Partner share: What has improved? What still needs work?
▪ Reflection check: How can we continue the progress?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minutes):
▪ Examine current community needs
▪ Read about youth making difference
▪ Create personal action plans
▪ Class discussion: How can we help our community?
▪ Reflection check: Share commitment ideas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minutes):
▪ Create "Promise to Act" cards
▪ Share promises in closing circle
▪ Final reflection: What will you do to help others?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</si>
  <si>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</si>
  <si>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First Amendment text
▪ Read simplified explanations
▪ Partner discussion: Why are these rights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Examine photos of rights being exercised
▪ Tell students, 'We'' read to see how farm labor organizers used these freedoms in practice…"
▪ Create "Rights in Action" flipbook 
▪ Class discussion: How did the workers use their First Amendment rights?
▪ Reflection check: Share examples of using right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illustrated rights chart
▪ Reflection check: Which right seems most powerful?
▪ Exit ticket: How would life be different without these rights?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</si>
  <si>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</si>
  <si>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map showing Philippines and America
▪ Watch video describing Filipino American history 
▪ In pairs, students create timeline of Filipino immigration or explore Filipino Immigration to America timeline 
▪ Partner discussion: Why did people immigrate?
▪ Reflection check: What challenges did they face?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Study photos of early Filipino farm workers
▪ Watch video about the movement The Delano Grape Strike
▪ Create cause-effect chart linking conditions to organizing
▪ Ask students to make connections in this statement: "Freedom of speech/assembly was critical for protesting poor labor conditions."
▪ Class discussion: Why did workers need to organize?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How have working conditions changed?
▪ Exit ticket: What rights did workers fight for?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</si>
  <si>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</si>
  <si>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"Then &amp; Now" photos of farmworker communities.
▪ Research: Learn about different organizing methods.
▪ Partner Discussion: Why do people organize?
▪ Partner Share: What has improved? What still needs work?
▪ Reflection Check: How can we continue making progress?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Create a comparison of different organizing approaches (boycotts, strikes, petitions).
▪ Examine successful organizing examples.
▪ Class Discussion: Which strategies work best? Why?
▪ Reflection Check: Why do some strategies succeed?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Creative Task: Design a protest or organizing poster.
▪ Presentation: Share posters and explain their message.
▪ Exit Ticket: How would you organize for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</si>
  <si>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</si>
  <si>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Display coalition meeting photos
▪ Introduce the concept of coalitions 
▪ Partner discussion: Why form coalitions?
▪ Reflection check: What makes coalitions strong?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Filipino-Mexican alliance
▪ Create unity chain showing coalition strengths
▪ Class discussion: How do coalitions help movements?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Share cooperation experiences
▪ Exit ticket: Why is unity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</si>
  <si>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</si>
  <si>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protest photo collection
▪ Read accounts of Delano Grape Strike protests 
▪ Partner discussion: Which methods do you think would be most effective during a strike?
▪ Reflection check: Why do people choose peaceful protests?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Review First Amendment rights 
▪ Discusss how protests used First Amendment rights  
▪ Create protest planning guide
▪ Class discussion: How did rights protect protesters?
▪ Reflection check: Share thoughts on peaceful change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Design protest signs using First Amendment rights
▪ Present and explain signs
▪ Exit ticket: How do protests create change?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</si>
  <si>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</si>
  <si>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>OPENING</t>
    </r>
    <r>
      <rPr>
        <rFont val="Arial"/>
        <color theme="1"/>
      </rPr>
      <t xml:space="preserve"> (20 min):
▪ Intro: What makes an effective leader?
▪ What makes a good leader? 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Class discussion: Why do movements need different leaders?
Exit ticket: What kind of leader would you be?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</si>
  <si>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SS4CG2</t>
    </r>
    <r>
      <rPr>
        <rFont val="Arial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color theme="1"/>
      </rPr>
      <t xml:space="preserve">
</t>
    </r>
    <r>
      <rPr>
        <rFont val="Arial"/>
        <color theme="1"/>
      </rPr>
      <t>◆ ELAGSE4RI3</t>
    </r>
    <r>
      <rPr>
        <rFont val="Arial"/>
        <color theme="1"/>
      </rPr>
      <t xml:space="preserve">: Explain events, procedures, ideas, or concepts in historical, scientific, or technical texts.
</t>
    </r>
    <r>
      <rPr>
        <rFont val="Arial"/>
        <color theme="1"/>
      </rPr>
      <t>◆ ELAGSE4RI6</t>
    </r>
    <r>
      <rPr>
        <rFont val="Arial"/>
        <color theme="1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</si>
  <si>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
▪ Partner discussion: If someone who sided with the growers wrote about the same event, how would they write about it? Would it be exactly the same?
▪ Reflection check: How do we find truth?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Read about spreading information 
▪ Create communication strategy plan for sharing information about the strike
▪ Class discussion: How do you think workers share their story?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Exit ticket: Why is communication important?
</t>
    </r>
  </si>
  <si>
    <r>
      <rPr>
        <rFont val="Arial"/>
        <b val="0"/>
        <color rgb="FF000000"/>
      </rPr>
      <t xml:space="preserve">◆ </t>
    </r>
    <r>
      <rPr>
        <rFont val="Arial"/>
        <b/>
        <color rgb="FF0000FF"/>
      </rPr>
      <t>SS4CG2</t>
    </r>
    <r>
      <rPr>
        <rFont val="Arial"/>
        <b val="0"/>
        <color rgb="FF0000FF"/>
      </rPr>
      <t>: Explain the importance of freedoms guaranteed by the First Amendment to the U.S. Constitution connecting to rights of assembly and petition in labor movements.</t>
    </r>
    <r>
      <rPr>
        <rFont val="Arial"/>
        <b val="0"/>
        <color rgb="FF000000"/>
      </rPr>
      <t xml:space="preserve">
</t>
    </r>
    <r>
      <rPr>
        <rFont val="Arial"/>
        <b val="0"/>
        <color rgb="FF000000"/>
      </rPr>
      <t>◆ ELAGSE4RI3</t>
    </r>
    <r>
      <rPr>
        <rFont val="Arial"/>
        <b val="0"/>
        <color rgb="FF000000"/>
      </rPr>
      <t xml:space="preserve">: Explain events, procedures, ideas, or concepts in historical, scientific, or technical texts.
</t>
    </r>
    <r>
      <rPr>
        <rFont val="Arial"/>
        <b val="0"/>
        <color rgb="FF000000"/>
      </rPr>
      <t>◆ ELAGSE4RI6</t>
    </r>
    <r>
      <rPr>
        <rFont val="Arial"/>
        <b val="0"/>
        <color rgb="FF000000"/>
      </rPr>
      <t>: Compare and contrast firsthand and secondhand accounts.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</si>
  <si>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historical and current labor photos
▪ Discuss what changed and what hasn’t 
▪ Partner discussion: What do you think changed? What hasn't?
▪ Reflection check: Why do some problems persist?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research current labor movements.
▪ Partner Activity: Identify improvements and persisting challenges.
create a "Then &amp; Now" Comparison Chart.
▪ Develop a "Call to Action" presentation.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Share presentations
▪ Final reflection: What can we do to create change?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</si>
  <si>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</si>
  <si>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timeline of 1950-1975 civil rights events
▪ Emphasize, "Many groups fighting for civil rights," including farmworkers as one key front in that larger struggle
▪ Partner discussion: How do you think the  movements influence each other?
▪ Reflection check: What patterns do you notice?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Watch video about about Filipino Americans' experiences
▪ Read about Filipino immigration waves
▪ Create parallel timelines comparing the Grape Strike to other movements.
▪ Class discussion: Why do you think  multiple movements emerge?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 discussion: Compare movements
▪ Exit ticket: How do civil rights movements connect?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</si>
  <si>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</si>
  <si>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Students take on roles of farmworkers, growers, and union organizers.
▪ Read first hand testimonies from farmworkers.
▪ Partner discussion: How do different roles view the strike?
▪ Reflection check: How would you feel in these situations?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Conduct a class simulation of unfair labor conditions (e.g., working under time limits, unequal "wages").
▪ Optional: read about farmers working conditions
▪ Analyze a photo gallery of working conditions.
▪ Create an infographic depicting farmworker struggles.
▪ Class discussion: What are the biggest challenges workers faced?
▪ Reflection check: What solutions might help?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Students write a persuasive letter to a fictional grape company explaining why they should improve conditions.
Peer review letters in small groups.
▪ Exit ticket: What is the most convincing argument for change?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</si>
  <si>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</si>
  <si>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Watch video about nonviolent protests  
▪ Discuss historical examples of nonviolent protests.
▪ Compare the Grape Strike to famous boycotts (e.g., Montgomery Bus Boycott).
▪ Partner discussion: Why do boycotts work?
▪ Reflection check: What would make people join a strike?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Students break into "organizing committees" to plan a mock labor protest.
▪ Analyze strategies used by Chavez and Itliong. 
▪ Design protest materials (posters, slogans, speeches).
▪ Class discussion: How do leaders convince others to join?
▪ Reflection check: What strategies would work today?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Groups present their protest plans.
▪ Provide peer feedback on effectiveness.
▪ Exit ticket: What is the most important part of movement building?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</si>
  <si>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</si>
  <si>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Read about coalition formation documents
▪ Watch video about the formation of the movement 
▪ Partner Discussion: Why did different groups join?
▪ Reflection Check: What makes coalitions work?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Activity: Role-play coalition negotiations between farmworkers, unions, and consumers.
▪ Class Discussion: How do movements unite?
</t>
    </r>
    <r>
      <rPr>
        <rFont val="Arial"/>
        <b/>
        <color theme="1"/>
      </rPr>
      <t>CLOSING</t>
    </r>
    <r>
      <rPr>
        <rFont val="Arial"/>
        <color theme="1"/>
      </rPr>
      <t xml:space="preserve"> (15 min):
▪ Reflection Check: What makes solidarity powerful?
▪ Exit ticket: Why is unity important?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</si>
  <si>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</si>
  <si>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Intro: What makes an effective leader?
▪ What makes a good leader? 
▪ Reflection check: Share leadership examples
</t>
    </r>
    <r>
      <rPr>
        <rFont val="Arial"/>
        <b/>
        <color theme="1"/>
      </rPr>
      <t>MAIN ACTIVITY</t>
    </r>
    <r>
      <rPr>
        <rFont val="Arial"/>
        <color theme="1"/>
      </rPr>
      <t xml:space="preserve"> (25 min):
▪ Show profiles of Larry Itliong, Cesar Chave 
▪ Discuss their different approaches to leadership
▪ Create leadership strategy guide booklet
▪ Partner discussion: How did leaders complement each other?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Why do movements need different leaders?
▪ Exit ticket: What kind of leader would you be?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</si>
  <si>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</si>
  <si>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newspaper headlines and photos 
▪ Partner discussion: If someone who sided with the growers wrote about the same event, how would they ▪ write about it? Would it be exactly the same?
▪ Reflection check: How do we find truth?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Read or watch videos about spreading information 
▪ Create communication strategy plan for sharing information about the strike
▪ Class Discussion: How did movements tell their story?
▪ Reflection Check: Share media insights.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Reflection check: Best ways to communicate?
▪ Exit ticket: Why is communication important?
</t>
    </r>
  </si>
  <si>
    <r>
      <rPr>
        <rFont val="Arial"/>
        <color theme="1"/>
      </rPr>
      <t xml:space="preserve">◆ </t>
    </r>
    <r>
      <rPr>
        <rFont val="Arial"/>
        <b/>
        <color rgb="FF0000FF"/>
      </rPr>
      <t>SS5H6b</t>
    </r>
    <r>
      <rPr>
        <rFont val="Arial"/>
        <color rgb="FF0000FF"/>
      </rPr>
      <t>: Explain the key events and people of the Civil Rights movement, including key events of 1950-1975 focusing on parallels with the farmworker rights movement.</t>
    </r>
    <r>
      <rPr>
        <rFont val="Arial"/>
        <color theme="1"/>
      </rPr>
      <t xml:space="preserve">
</t>
    </r>
    <r>
      <rPr>
        <rFont val="Arial"/>
        <color theme="1"/>
      </rPr>
      <t>◆ ELAGSE5RI3</t>
    </r>
    <r>
      <rPr>
        <rFont val="Arial"/>
        <color theme="1"/>
      </rPr>
      <t xml:space="preserve">: Analyze relationships between individuals/events.
</t>
    </r>
    <r>
      <rPr>
        <rFont val="Arial"/>
        <color theme="1"/>
      </rPr>
      <t>◆ ELAGSE5RI6</t>
    </r>
    <r>
      <rPr>
        <rFont val="Arial"/>
        <color theme="1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</si>
  <si>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Display legislative timeline
▪ Read law passages and impact statements
▪ Create policy analysis chart
▪ Partner discussion: How do laws create change?
▪ Reflection check: Why is legislation important?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implementation documents
▪ Read about policy challenges
▪ Create reform evaluation matrix
▪ Reflection check: Share policy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Class discussion: What makes reforms effective?
▪ Exit ticket: How can laws improve society?
</t>
    </r>
  </si>
  <si>
    <r>
      <rPr>
        <rFont val="Arial"/>
        <color theme="1"/>
      </rPr>
      <t xml:space="preserve">◆ </t>
    </r>
    <r>
      <rPr>
        <rFont val="Arial"/>
        <b val="0"/>
        <strike val="0"/>
        <color rgb="FF000000"/>
        <sz val="10.0"/>
      </rPr>
      <t/>
    </r>
    <r>
      <rPr>
        <rFont val="Arial"/>
        <b/>
        <strike val="0"/>
        <color rgb="FF0000FF"/>
        <sz val="10.0"/>
      </rPr>
      <t>SS5H6b</t>
    </r>
    <r>
      <rPr>
        <rFont val="Arial"/>
        <b val="0"/>
        <strike val="0"/>
        <color rgb="FF0000FF"/>
        <sz val="10.0"/>
      </rPr>
      <t>: Explain the key events and people of the Civil Rights movement, including key events of 1950-1975 focusing on parallels with the farmworker rights movement.</t>
    </r>
    <r>
      <rPr>
        <rFont val="Arial"/>
        <b val="0"/>
        <strike val="0"/>
        <color rgb="FF000000"/>
        <sz val="10.0"/>
      </rPr>
      <t xml:space="preserve">
</t>
    </r>
    <r>
      <rPr>
        <rFont val="Arial"/>
        <b val="0"/>
        <strike val="0"/>
        <color rgb="FF000000"/>
        <sz val="10.0"/>
      </rPr>
      <t>◆ ELAGSE5RI3</t>
    </r>
    <r>
      <rPr>
        <rFont val="Arial"/>
        <b val="0"/>
        <strike val="0"/>
        <color rgb="FF000000"/>
        <sz val="10.0"/>
      </rPr>
      <t xml:space="preserve">: Analyze relationships between individuals/events.
</t>
    </r>
    <r>
      <rPr>
        <rFont val="Arial"/>
        <b val="0"/>
        <strike val="0"/>
        <color rgb="FF000000"/>
        <sz val="10.0"/>
      </rPr>
      <t>◆ ELAGSE5RI6</t>
    </r>
    <r>
      <rPr>
        <rFont val="Arial"/>
        <b val="0"/>
        <strike val="0"/>
        <color rgb="FF000000"/>
        <sz val="10.0"/>
      </rPr>
      <t>: Analyze multiple accounts of the same event or topic.</t>
    </r>
  </si>
  <si>
    <r>
      <rPr>
        <rFont val="Arial"/>
        <b/>
        <color theme="1"/>
      </rPr>
      <t xml:space="preserve">OPENING </t>
    </r>
    <r>
      <rPr>
        <rFont val="Arial"/>
        <color theme="1"/>
      </rPr>
      <t xml:space="preserve">(20 min):
▪ Show current labor statistics
▪ Compare modern labor movements to the Grape Strike.
▪ Group work: Create comparison analysis
▪ Partner discussion: What has/hasn't changed?
▪ Reflection check: Why do issues persist?
</t>
    </r>
    <r>
      <rPr>
        <rFont val="Arial"/>
        <b/>
        <color theme="1"/>
      </rPr>
      <t xml:space="preserve">MAIN ACTIVITY </t>
    </r>
    <r>
      <rPr>
        <rFont val="Arial"/>
        <color theme="1"/>
      </rPr>
      <t xml:space="preserve">(25 min):
▪ Study modern movements
▪ Read about new approaches
▪ Create action strategy plan
▪ Class discussion: How can change happen today?
▪ Reflection check: Share strategic insights
</t>
    </r>
    <r>
      <rPr>
        <rFont val="Arial"/>
        <b/>
        <color theme="1"/>
      </rPr>
      <t xml:space="preserve">CLOSING </t>
    </r>
    <r>
      <rPr>
        <rFont val="Arial"/>
        <color theme="1"/>
      </rPr>
      <t xml:space="preserve">(15 min):
▪ Create advocacy presentation
▪ Present action plans
▪ Final reflection: How will you create change?
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</si>
</sst>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, h:mm:ss am/pm"/>
  </numFmts>
  <fonts count="77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>
      <color theme="1"/>
      <name val="Arial"/>
      <scheme val="minor"/>
    </font>
    <font>
      <b/>
      <color theme="1"/>
      <name val="Arial"/>
      <scheme val="minor"/>
    </font>
    <font>
      <b/>
      <sz val="9.0"/>
      <color rgb="FFFF0000"/>
      <name val="Arial"/>
      <scheme val="minor"/>
    </font>
    <font>
      <u/>
      <color rgb="FF1155CC"/>
    </font>
    <font>
      <u/>
      <color rgb="FF0000FF"/>
    </font>
    <font>
      <b/>
      <color rgb="FFFF0000"/>
      <name val="Arial"/>
    </font>
    <font>
      <color rgb="FF000000"/>
      <name val="Arial"/>
    </font>
    <font>
      <b/>
      <color theme="1"/>
      <name val="Radio Canada Big"/>
    </font>
    <font>
      <sz val="26.0"/>
      <color theme="1"/>
      <name val="Radio Canada Big"/>
    </font>
    <font>
      <b/>
      <sz val="12.0"/>
      <color rgb="FFB45F06"/>
      <name val="Radio Canada Big"/>
    </font>
    <font>
      <u/>
      <sz val="11.0"/>
      <color rgb="FF0000FF"/>
      <name val="Radio Canada Big"/>
    </font>
    <font>
      <u/>
      <sz val="11.0"/>
      <color theme="1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b/>
      <color theme="1"/>
      <name val="Noto Emoji"/>
    </font>
    <font>
      <u/>
      <sz val="11.0"/>
      <color rgb="FF0000FF"/>
      <name val="Radio Canada Big"/>
    </font>
    <font>
      <sz val="11.0"/>
      <color theme="1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color theme="1"/>
      <name val="Arial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u/>
      <sz val="11.0"/>
      <color rgb="FF0000FF"/>
      <name val="Radio Canada Big"/>
    </font>
    <font>
      <b/>
      <u/>
      <color rgb="FF0000FF"/>
      <name val="Arial"/>
    </font>
    <font>
      <u/>
      <sz val="11.0"/>
      <color rgb="FF0000FF"/>
      <name val="Radio Canada Big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sz val="12.0"/>
      <color rgb="FF0000FF"/>
      <name val="Times"/>
    </font>
    <font>
      <u/>
      <sz val="12.0"/>
      <color theme="1"/>
      <name val="Times"/>
    </font>
    <font>
      <u/>
      <color theme="1"/>
      <name val="Arial"/>
    </font>
    <font>
      <u/>
      <sz val="12.0"/>
      <color rgb="FF1155CC"/>
      <name val="Times"/>
    </font>
    <font>
      <u/>
      <sz val="12.0"/>
      <color rgb="FF0000FF"/>
      <name val="Times"/>
    </font>
    <font>
      <u/>
      <sz val="12.0"/>
      <color theme="1"/>
      <name val="Times"/>
    </font>
    <font>
      <sz val="12.0"/>
      <color theme="1"/>
      <name val="Arial"/>
      <scheme val="minor"/>
    </font>
    <font>
      <sz val="12.0"/>
      <color theme="1"/>
      <name val="Noto Emoji"/>
    </font>
    <font>
      <b/>
      <u/>
      <color rgb="FFFF0000"/>
      <name val="Arial"/>
    </font>
    <font>
      <b/>
      <u/>
      <color rgb="FFFF0000"/>
      <name val="Arial"/>
    </font>
    <font>
      <b/>
      <u/>
      <color rgb="FFFF0000"/>
      <name val="Arial"/>
    </font>
    <font>
      <b/>
      <u/>
      <sz val="12.0"/>
      <color rgb="FFFF0000"/>
      <name val="Times"/>
    </font>
    <font>
      <b/>
      <u/>
      <color rgb="FFFF0000"/>
      <name val="Arial"/>
    </font>
    <font>
      <b/>
      <u/>
      <sz val="12.0"/>
      <color rgb="FFFF0000"/>
      <name val="Times"/>
    </font>
    <font>
      <b/>
      <u/>
      <color rgb="FFFF0000"/>
      <name val="Arial"/>
    </font>
    <font>
      <b/>
      <u/>
      <color rgb="FFFF0000"/>
      <name val="Arial"/>
    </font>
    <font>
      <b/>
      <u/>
      <color rgb="FFFF0000"/>
      <name val="Arial"/>
    </font>
    <font>
      <b/>
      <u/>
      <sz val="12.0"/>
      <color rgb="FFFF0000"/>
      <name val="Times"/>
    </font>
    <font>
      <u/>
      <color rgb="FF000000"/>
      <name val="Arial"/>
    </font>
    <font>
      <u/>
      <color rgb="FF000000"/>
      <name val="Arial"/>
    </font>
    <font>
      <u/>
      <color rgb="FF000000"/>
      <name val="Arial"/>
    </font>
    <font>
      <u/>
      <sz val="12.0"/>
      <color rgb="FF000000"/>
      <name val="Times"/>
    </font>
    <font>
      <b/>
      <u/>
      <sz val="12.0"/>
      <color rgb="FFFF0000"/>
      <name val="Times"/>
    </font>
    <font>
      <u/>
      <color rgb="FFFF0000"/>
      <name val="Arial"/>
    </font>
    <font>
      <u/>
      <color rgb="FF000000"/>
      <name val="Arial"/>
    </font>
    <font>
      <b/>
      <u/>
      <color rgb="FFFF0000"/>
      <name val="Arial"/>
    </font>
    <font>
      <b/>
      <u/>
      <color rgb="FFFF0000"/>
      <name val="Arial"/>
    </font>
    <font>
      <b/>
      <u/>
      <color rgb="FFFF0000"/>
      <name val="Arial"/>
    </font>
    <font>
      <u/>
      <sz val="12.0"/>
      <color rgb="FF000000"/>
      <name val="Times"/>
    </font>
    <font>
      <b/>
      <u/>
      <sz val="12.0"/>
      <color rgb="FFFF0000"/>
      <name val="Times"/>
    </font>
    <font>
      <u/>
      <color rgb="FF000000"/>
      <name val="Arial"/>
    </font>
    <font>
      <u/>
      <sz val="12.0"/>
      <color rgb="FFFF0000"/>
      <name val="Times"/>
    </font>
    <font>
      <u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F7CB4D"/>
        <bgColor rgb="FFF7CB4D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EF8E3"/>
        <bgColor rgb="FFFEF8E3"/>
      </patternFill>
    </fill>
  </fills>
  <borders count="3">
    <border/>
    <border>
      <bottom style="thin">
        <color rgb="FFE5E7EB"/>
      </bottom>
    </border>
    <border>
      <left style="thin">
        <color rgb="FFE5E7EB"/>
      </left>
      <right style="thin">
        <color rgb="FFE5E7EB"/>
      </right>
      <top style="thin">
        <color rgb="FFE5E7EB"/>
      </top>
      <bottom style="thin">
        <color rgb="FFE5E7EB"/>
      </bottom>
    </border>
  </borders>
  <cellStyleXfs count="1">
    <xf borderId="0" fillId="0" fontId="0" numFmtId="0" applyAlignment="1" applyFont="1"/>
  </cellStyleXfs>
  <cellXfs count="14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bottom" wrapText="1"/>
    </xf>
    <xf borderId="0" fillId="0" fontId="1" numFmtId="0" xfId="0" applyAlignment="1" applyFont="1">
      <alignment shrinkToFit="0" vertical="bottom" wrapText="1"/>
    </xf>
    <xf borderId="2" fillId="0" fontId="2" numFmtId="0" xfId="0" applyAlignment="1" applyBorder="1" applyFont="1">
      <alignment horizontal="center" readingOrder="0" vertical="top"/>
    </xf>
    <xf borderId="2" fillId="0" fontId="2" numFmtId="0" xfId="0" applyAlignment="1" applyBorder="1" applyFont="1">
      <alignment readingOrder="0" vertical="top"/>
    </xf>
    <xf borderId="2" fillId="0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vertical="top"/>
    </xf>
    <xf borderId="0" fillId="0" fontId="2" numFmtId="0" xfId="0" applyAlignment="1" applyFont="1">
      <alignment horizontal="center" readingOrder="0" vertical="top"/>
    </xf>
    <xf borderId="0" fillId="0" fontId="2" numFmtId="0" xfId="0" applyAlignment="1" applyFont="1">
      <alignment readingOrder="0" vertical="top"/>
    </xf>
    <xf borderId="0" fillId="0" fontId="2" numFmtId="0" xfId="0" applyAlignment="1" applyFont="1">
      <alignment readingOrder="0" shrinkToFit="0" vertical="top" wrapText="1"/>
    </xf>
    <xf borderId="0" fillId="0" fontId="2" numFmtId="0" xfId="0" applyAlignment="1" applyFont="1">
      <alignment horizontal="center" vertical="top"/>
    </xf>
    <xf borderId="0" fillId="0" fontId="2" numFmtId="0" xfId="0" applyAlignment="1" applyFont="1">
      <alignment shrinkToFit="0" vertical="top" wrapText="1"/>
    </xf>
    <xf borderId="0" fillId="0" fontId="3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3" numFmtId="0" xfId="0" applyFont="1"/>
    <xf borderId="0" fillId="0" fontId="4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readingOrder="0"/>
    </xf>
    <xf borderId="0" fillId="2" fontId="4" numFmtId="0" xfId="0" applyAlignment="1" applyFill="1" applyFont="1">
      <alignment readingOrder="0"/>
    </xf>
    <xf borderId="0" fillId="2" fontId="4" numFmtId="0" xfId="0" applyFont="1"/>
    <xf borderId="0" fillId="0" fontId="3" numFmtId="14" xfId="0" applyAlignment="1" applyFont="1" applyNumberFormat="1">
      <alignment readingOrder="0"/>
    </xf>
    <xf borderId="0" fillId="0" fontId="5" numFmtId="0" xfId="0" applyAlignment="1" applyFont="1">
      <alignment readingOrder="0" shrinkToFit="0" wrapText="1"/>
    </xf>
    <xf borderId="0" fillId="0" fontId="5" numFmtId="0" xfId="0" applyAlignment="1" applyFont="1">
      <alignment shrinkToFit="0" wrapText="1"/>
    </xf>
    <xf borderId="0" fillId="0" fontId="3" numFmtId="0" xfId="0" applyAlignment="1" applyFont="1">
      <alignment readingOrder="0" shrinkToFit="0" vertical="top" wrapText="1"/>
    </xf>
    <xf borderId="0" fillId="0" fontId="3" numFmtId="0" xfId="0" applyAlignment="1" applyFont="1">
      <alignment readingOrder="0" shrinkToFit="0" vertical="top" wrapText="1"/>
    </xf>
    <xf borderId="0" fillId="0" fontId="6" numFmtId="0" xfId="0" applyAlignment="1" applyFont="1">
      <alignment readingOrder="0" shrinkToFit="0" vertical="top" wrapText="1"/>
    </xf>
    <xf borderId="0" fillId="0" fontId="3" numFmtId="0" xfId="0" applyAlignment="1" applyFont="1">
      <alignment shrinkToFit="0" vertical="top" wrapText="1"/>
    </xf>
    <xf borderId="0" fillId="0" fontId="7" numFmtId="0" xfId="0" applyAlignment="1" applyFont="1">
      <alignment readingOrder="0"/>
    </xf>
    <xf borderId="2" fillId="0" fontId="8" numFmtId="0" xfId="0" applyAlignment="1" applyBorder="1" applyFont="1">
      <alignment readingOrder="0" shrinkToFit="0" vertical="top" wrapText="1"/>
    </xf>
    <xf borderId="0" fillId="0" fontId="9" numFmtId="0" xfId="0" applyAlignment="1" applyFont="1">
      <alignment readingOrder="0" shrinkToFit="0" vertical="top" wrapText="1"/>
    </xf>
    <xf borderId="1" fillId="3" fontId="10" numFmtId="49" xfId="0" applyAlignment="1" applyBorder="1" applyFill="1" applyFont="1" applyNumberFormat="1">
      <alignment horizontal="center" shrinkToFit="0" vertical="top" wrapText="1"/>
    </xf>
    <xf borderId="1" fillId="3" fontId="10" numFmtId="0" xfId="0" applyAlignment="1" applyBorder="1" applyFont="1">
      <alignment horizontal="center" shrinkToFit="0" vertical="top" wrapText="1"/>
    </xf>
    <xf borderId="1" fillId="3" fontId="10" numFmtId="0" xfId="0" applyAlignment="1" applyBorder="1" applyFont="1">
      <alignment horizontal="center" readingOrder="0" shrinkToFit="0" vertical="top" wrapText="1"/>
    </xf>
    <xf borderId="0" fillId="3" fontId="10" numFmtId="0" xfId="0" applyAlignment="1" applyFont="1">
      <alignment horizontal="center" shrinkToFit="0" vertical="top" wrapText="1"/>
    </xf>
    <xf borderId="0" fillId="3" fontId="1" numFmtId="0" xfId="0" applyAlignment="1" applyFont="1">
      <alignment shrinkToFit="0" vertical="top" wrapText="1"/>
    </xf>
    <xf borderId="0" fillId="0" fontId="4" numFmtId="0" xfId="0" applyAlignment="1" applyFont="1">
      <alignment horizontal="center" readingOrder="0" vertical="top"/>
    </xf>
    <xf borderId="2" fillId="4" fontId="11" numFmtId="49" xfId="0" applyAlignment="1" applyBorder="1" applyFill="1" applyFont="1" applyNumberFormat="1">
      <alignment horizontal="center" shrinkToFit="0" vertical="top" wrapText="1"/>
    </xf>
    <xf borderId="2" fillId="4" fontId="12" numFmtId="0" xfId="0" applyAlignment="1" applyBorder="1" applyFont="1">
      <alignment shrinkToFit="0" vertical="top" wrapText="1"/>
    </xf>
    <xf borderId="2" fillId="4" fontId="2" numFmtId="0" xfId="0" applyAlignment="1" applyBorder="1" applyFont="1">
      <alignment shrinkToFit="0" vertical="top" wrapText="1"/>
    </xf>
    <xf borderId="0" fillId="4" fontId="13" numFmtId="0" xfId="0" applyAlignment="1" applyFont="1">
      <alignment shrinkToFit="0" vertical="top" wrapText="1"/>
    </xf>
    <xf borderId="0" fillId="4" fontId="14" numFmtId="0" xfId="0" applyAlignment="1" applyFont="1">
      <alignment shrinkToFit="0" vertical="top" wrapText="1"/>
    </xf>
    <xf borderId="0" fillId="4" fontId="15" numFmtId="0" xfId="0" applyAlignment="1" applyFont="1">
      <alignment readingOrder="0" shrinkToFit="0" vertical="top" wrapText="1"/>
    </xf>
    <xf borderId="0" fillId="5" fontId="16" numFmtId="0" xfId="0" applyAlignment="1" applyFill="1" applyFont="1">
      <alignment readingOrder="0" shrinkToFit="0" vertical="top" wrapText="1"/>
    </xf>
    <xf borderId="0" fillId="5" fontId="17" numFmtId="0" xfId="0" applyAlignment="1" applyFont="1">
      <alignment shrinkToFit="0" vertical="top" wrapText="1"/>
    </xf>
    <xf borderId="0" fillId="4" fontId="2" numFmtId="0" xfId="0" applyAlignment="1" applyFont="1">
      <alignment shrinkToFit="0" vertical="top" wrapText="1"/>
    </xf>
    <xf borderId="0" fillId="5" fontId="2" numFmtId="0" xfId="0" applyAlignment="1" applyFont="1">
      <alignment readingOrder="0" shrinkToFit="0" vertical="top" wrapText="1"/>
    </xf>
    <xf borderId="0" fillId="4" fontId="2" numFmtId="0" xfId="0" applyAlignment="1" applyFont="1">
      <alignment readingOrder="0" shrinkToFit="0" vertical="top" wrapText="1"/>
    </xf>
    <xf borderId="0" fillId="4" fontId="2" numFmtId="0" xfId="0" applyAlignment="1" applyFont="1">
      <alignment vertical="top"/>
    </xf>
    <xf borderId="0" fillId="0" fontId="18" numFmtId="0" xfId="0" applyAlignment="1" applyFont="1">
      <alignment horizontal="center" readingOrder="0" vertical="top"/>
    </xf>
    <xf borderId="0" fillId="0" fontId="3" numFmtId="0" xfId="0" applyAlignment="1" applyFont="1">
      <alignment horizontal="center" readingOrder="0" vertical="top"/>
    </xf>
    <xf borderId="2" fillId="6" fontId="11" numFmtId="49" xfId="0" applyAlignment="1" applyBorder="1" applyFill="1" applyFont="1" applyNumberFormat="1">
      <alignment horizontal="center" shrinkToFit="0" vertical="top" wrapText="1"/>
    </xf>
    <xf borderId="2" fillId="6" fontId="12" numFmtId="0" xfId="0" applyAlignment="1" applyBorder="1" applyFont="1">
      <alignment shrinkToFit="0" vertical="top" wrapText="1"/>
    </xf>
    <xf borderId="2" fillId="6" fontId="2" numFmtId="0" xfId="0" applyAlignment="1" applyBorder="1" applyFont="1">
      <alignment shrinkToFit="0" vertical="top" wrapText="1"/>
    </xf>
    <xf borderId="0" fillId="6" fontId="19" numFmtId="0" xfId="0" applyAlignment="1" applyFont="1">
      <alignment shrinkToFit="0" vertical="top" wrapText="1"/>
    </xf>
    <xf borderId="0" fillId="6" fontId="20" numFmtId="0" xfId="0" applyAlignment="1" applyFont="1">
      <alignment vertical="top"/>
    </xf>
    <xf borderId="0" fillId="6" fontId="20" numFmtId="0" xfId="0" applyAlignment="1" applyFont="1">
      <alignment vertical="top"/>
    </xf>
    <xf borderId="0" fillId="6" fontId="2" numFmtId="0" xfId="0" applyAlignment="1" applyFont="1">
      <alignment shrinkToFit="0" vertical="top" wrapText="1"/>
    </xf>
    <xf borderId="0" fillId="6" fontId="2" numFmtId="0" xfId="0" applyAlignment="1" applyFont="1">
      <alignment readingOrder="0" shrinkToFit="0" vertical="top" wrapText="1"/>
    </xf>
    <xf borderId="0" fillId="6" fontId="2" numFmtId="0" xfId="0" applyAlignment="1" applyFont="1">
      <alignment vertical="top"/>
    </xf>
    <xf borderId="0" fillId="5" fontId="21" numFmtId="0" xfId="0" applyAlignment="1" applyFont="1">
      <alignment shrinkToFit="0" vertical="top" wrapText="1"/>
    </xf>
    <xf borderId="0" fillId="4" fontId="20" numFmtId="0" xfId="0" applyAlignment="1" applyFont="1">
      <alignment vertical="top"/>
    </xf>
    <xf borderId="0" fillId="4" fontId="20" numFmtId="0" xfId="0" applyAlignment="1" applyFont="1">
      <alignment vertical="top"/>
    </xf>
    <xf borderId="0" fillId="6" fontId="22" numFmtId="0" xfId="0" applyAlignment="1" applyFont="1">
      <alignment shrinkToFit="0" vertical="top" wrapText="1"/>
    </xf>
    <xf borderId="0" fillId="5" fontId="23" numFmtId="0" xfId="0" applyAlignment="1" applyFont="1">
      <alignment readingOrder="0" shrinkToFit="0" vertical="top" wrapText="1"/>
    </xf>
    <xf borderId="0" fillId="4" fontId="24" numFmtId="0" xfId="0" applyAlignment="1" applyFont="1">
      <alignment shrinkToFit="0" vertical="top" wrapText="1"/>
    </xf>
    <xf borderId="0" fillId="0" fontId="25" numFmtId="0" xfId="0" applyAlignment="1" applyFont="1">
      <alignment shrinkToFit="0" vertical="top" wrapText="1"/>
    </xf>
    <xf borderId="0" fillId="0" fontId="26" numFmtId="0" xfId="0" applyAlignment="1" applyFont="1">
      <alignment readingOrder="0" shrinkToFit="0" vertical="top" wrapText="1"/>
    </xf>
    <xf borderId="0" fillId="4" fontId="11" numFmtId="49" xfId="0" applyAlignment="1" applyFont="1" applyNumberFormat="1">
      <alignment horizontal="center" shrinkToFit="0" vertical="top" wrapText="1"/>
    </xf>
    <xf borderId="0" fillId="4" fontId="12" numFmtId="0" xfId="0" applyAlignment="1" applyFont="1">
      <alignment shrinkToFit="0" vertical="top" wrapText="1"/>
    </xf>
    <xf borderId="0" fillId="6" fontId="11" numFmtId="49" xfId="0" applyAlignment="1" applyFont="1" applyNumberFormat="1">
      <alignment horizontal="center" shrinkToFit="0" vertical="top" wrapText="1"/>
    </xf>
    <xf borderId="0" fillId="6" fontId="12" numFmtId="0" xfId="0" applyAlignment="1" applyFont="1">
      <alignment shrinkToFit="0" vertical="top" wrapText="1"/>
    </xf>
    <xf borderId="0" fillId="5" fontId="27" numFmtId="0" xfId="0" applyAlignment="1" applyFont="1">
      <alignment readingOrder="0" shrinkToFit="0" vertical="top" wrapText="1"/>
    </xf>
    <xf borderId="0" fillId="6" fontId="20" numFmtId="0" xfId="0" applyAlignment="1" applyFont="1">
      <alignment shrinkToFit="0" vertical="top" wrapText="1"/>
    </xf>
    <xf borderId="2" fillId="4" fontId="2" numFmtId="0" xfId="0" applyAlignment="1" applyBorder="1" applyFont="1">
      <alignment readingOrder="0" shrinkToFit="0" vertical="top" wrapText="1"/>
    </xf>
    <xf borderId="2" fillId="6" fontId="2" numFmtId="0" xfId="0" applyAlignment="1" applyBorder="1" applyFont="1">
      <alignment readingOrder="0" shrinkToFit="0" vertical="top" wrapText="1"/>
    </xf>
    <xf borderId="0" fillId="0" fontId="20" numFmtId="0" xfId="0" applyFont="1"/>
    <xf borderId="0" fillId="5" fontId="28" numFmtId="0" xfId="0" applyAlignment="1" applyFont="1">
      <alignment shrinkToFit="0" vertical="top" wrapText="1"/>
    </xf>
    <xf borderId="0" fillId="4" fontId="29" numFmtId="0" xfId="0" applyAlignment="1" applyFont="1">
      <alignment readingOrder="0" shrinkToFit="0" vertical="top" wrapText="1"/>
    </xf>
    <xf borderId="2" fillId="4" fontId="20" numFmtId="0" xfId="0" applyAlignment="1" applyBorder="1" applyFont="1">
      <alignment vertical="top"/>
    </xf>
    <xf borderId="2" fillId="5" fontId="2" numFmtId="0" xfId="0" applyAlignment="1" applyBorder="1" applyFont="1">
      <alignment readingOrder="0" shrinkToFit="0" vertical="top" wrapText="1"/>
    </xf>
    <xf borderId="2" fillId="6" fontId="20" numFmtId="0" xfId="0" applyAlignment="1" applyBorder="1" applyFont="1">
      <alignment vertical="top"/>
    </xf>
    <xf borderId="0" fillId="5" fontId="30" numFmtId="0" xfId="0" applyAlignment="1" applyFont="1">
      <alignment readingOrder="0" shrinkToFit="0" vertical="top" wrapText="1"/>
    </xf>
    <xf borderId="0" fillId="5" fontId="31" numFmtId="0" xfId="0" applyAlignment="1" applyFont="1">
      <alignment readingOrder="0" vertical="top"/>
    </xf>
    <xf borderId="0" fillId="0" fontId="32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shrinkToFit="0" wrapText="1"/>
    </xf>
    <xf borderId="2" fillId="4" fontId="11" numFmtId="0" xfId="0" applyAlignment="1" applyBorder="1" applyFont="1">
      <alignment horizontal="center" shrinkToFit="0" vertical="top" wrapText="1"/>
    </xf>
    <xf borderId="0" fillId="4" fontId="33" numFmtId="0" xfId="0" applyAlignment="1" applyFont="1">
      <alignment shrinkToFit="0" vertical="top" wrapText="1"/>
    </xf>
    <xf borderId="0" fillId="4" fontId="34" numFmtId="0" xfId="0" applyAlignment="1" applyFont="1">
      <alignment readingOrder="0" shrinkToFit="0" vertical="top" wrapText="1"/>
    </xf>
    <xf borderId="0" fillId="5" fontId="35" numFmtId="0" xfId="0" applyAlignment="1" applyFont="1">
      <alignment readingOrder="0" shrinkToFit="0" vertical="top" wrapText="1"/>
    </xf>
    <xf borderId="0" fillId="5" fontId="36" numFmtId="0" xfId="0" applyAlignment="1" applyFont="1">
      <alignment shrinkToFit="0" vertical="top" wrapText="1"/>
    </xf>
    <xf borderId="2" fillId="6" fontId="11" numFmtId="0" xfId="0" applyAlignment="1" applyBorder="1" applyFont="1">
      <alignment horizontal="center" shrinkToFit="0" vertical="top" wrapText="1"/>
    </xf>
    <xf borderId="0" fillId="6" fontId="37" numFmtId="0" xfId="0" applyAlignment="1" applyFont="1">
      <alignment shrinkToFit="0" vertical="top" wrapText="1"/>
    </xf>
    <xf borderId="0" fillId="5" fontId="38" numFmtId="0" xfId="0" applyAlignment="1" applyFont="1">
      <alignment shrinkToFit="0" vertical="top" wrapText="1"/>
    </xf>
    <xf borderId="0" fillId="6" fontId="2" numFmtId="0" xfId="0" applyAlignment="1" applyFont="1">
      <alignment vertical="top"/>
    </xf>
    <xf borderId="0" fillId="5" fontId="2" numFmtId="0" xfId="0" applyAlignment="1" applyFont="1">
      <alignment shrinkToFit="0" vertical="top" wrapText="1"/>
    </xf>
    <xf borderId="0" fillId="5" fontId="39" numFmtId="0" xfId="0" applyAlignment="1" applyFont="1">
      <alignment shrinkToFit="0" vertical="top" wrapText="1"/>
    </xf>
    <xf borderId="0" fillId="4" fontId="2" numFmtId="0" xfId="0" applyAlignment="1" applyFont="1">
      <alignment vertical="top"/>
    </xf>
    <xf borderId="0" fillId="6" fontId="40" numFmtId="0" xfId="0" applyAlignment="1" applyFont="1">
      <alignment shrinkToFit="0" vertical="top" wrapText="1"/>
    </xf>
    <xf borderId="0" fillId="4" fontId="41" numFmtId="0" xfId="0" applyAlignment="1" applyFont="1">
      <alignment shrinkToFit="0" vertical="top" wrapText="1"/>
    </xf>
    <xf borderId="0" fillId="5" fontId="42" numFmtId="0" xfId="0" applyAlignment="1" applyFont="1">
      <alignment shrinkToFit="0" vertical="top" wrapText="1"/>
    </xf>
    <xf borderId="0" fillId="4" fontId="11" numFmtId="0" xfId="0" applyAlignment="1" applyFont="1">
      <alignment horizontal="center" shrinkToFit="0" vertical="top" wrapText="1"/>
    </xf>
    <xf borderId="0" fillId="5" fontId="43" numFmtId="0" xfId="0" applyAlignment="1" applyFont="1">
      <alignment shrinkToFit="0" vertical="top" wrapText="1"/>
    </xf>
    <xf borderId="0" fillId="6" fontId="11" numFmtId="0" xfId="0" applyAlignment="1" applyFont="1">
      <alignment horizontal="center" shrinkToFit="0" vertical="top" wrapText="1"/>
    </xf>
    <xf borderId="0" fillId="5" fontId="44" numFmtId="0" xfId="0" applyAlignment="1" applyFont="1">
      <alignment readingOrder="0" vertical="top"/>
    </xf>
    <xf borderId="0" fillId="5" fontId="45" numFmtId="0" xfId="0" applyAlignment="1" applyFont="1">
      <alignment vertical="top"/>
    </xf>
    <xf borderId="0" fillId="5" fontId="46" numFmtId="0" xfId="0" applyAlignment="1" applyFont="1">
      <alignment shrinkToFit="0" vertical="top" wrapText="1"/>
    </xf>
    <xf borderId="2" fillId="4" fontId="2" numFmtId="0" xfId="0" applyAlignment="1" applyBorder="1" applyFont="1">
      <alignment vertical="top"/>
    </xf>
    <xf borderId="2" fillId="5" fontId="2" numFmtId="0" xfId="0" applyAlignment="1" applyBorder="1" applyFont="1">
      <alignment shrinkToFit="0" vertical="top" wrapText="1"/>
    </xf>
    <xf borderId="2" fillId="6" fontId="2" numFmtId="0" xfId="0" applyAlignment="1" applyBorder="1" applyFont="1">
      <alignment vertical="top"/>
    </xf>
    <xf borderId="0" fillId="5" fontId="47" numFmtId="0" xfId="0" applyAlignment="1" applyFont="1">
      <alignment shrinkToFit="0" vertical="top" wrapText="1"/>
    </xf>
    <xf borderId="0" fillId="5" fontId="48" numFmtId="0" xfId="0" applyAlignment="1" applyFont="1">
      <alignment shrinkToFit="0" vertical="top" wrapText="1"/>
    </xf>
    <xf borderId="0" fillId="5" fontId="49" numFmtId="0" xfId="0" applyAlignment="1" applyFont="1">
      <alignment shrinkToFit="0" vertical="top" wrapText="1"/>
    </xf>
    <xf borderId="0" fillId="5" fontId="50" numFmtId="0" xfId="0" applyAlignment="1" applyFont="1">
      <alignment horizontal="center" readingOrder="0" shrinkToFit="0" wrapText="1"/>
    </xf>
    <xf borderId="0" fillId="5" fontId="50" numFmtId="0" xfId="0" applyAlignment="1" applyFont="1">
      <alignment readingOrder="0" shrinkToFit="0" wrapText="1"/>
    </xf>
    <xf borderId="0" fillId="0" fontId="50" numFmtId="0" xfId="0" applyAlignment="1" applyFont="1">
      <alignment horizontal="center" readingOrder="0"/>
    </xf>
    <xf borderId="0" fillId="0" fontId="51" numFmtId="0" xfId="0" applyAlignment="1" applyFont="1">
      <alignment horizontal="center" readingOrder="0"/>
    </xf>
    <xf borderId="0" fillId="0" fontId="51" numFmtId="0" xfId="0" applyAlignment="1" applyFont="1">
      <alignment horizontal="center"/>
    </xf>
    <xf borderId="0" fillId="0" fontId="50" numFmtId="0" xfId="0" applyFont="1"/>
    <xf borderId="0" fillId="0" fontId="50" numFmtId="0" xfId="0" applyAlignment="1" applyFont="1">
      <alignment horizontal="center"/>
    </xf>
    <xf borderId="0" fillId="5" fontId="52" numFmtId="0" xfId="0" applyAlignment="1" applyFont="1">
      <alignment readingOrder="0" shrinkToFit="0" vertical="top" wrapText="1"/>
    </xf>
    <xf borderId="0" fillId="5" fontId="53" numFmtId="0" xfId="0" applyAlignment="1" applyFont="1">
      <alignment shrinkToFit="0" vertical="top" wrapText="1"/>
    </xf>
    <xf borderId="0" fillId="5" fontId="54" numFmtId="0" xfId="0" applyAlignment="1" applyFont="1">
      <alignment shrinkToFit="0" vertical="top" wrapText="1"/>
    </xf>
    <xf borderId="0" fillId="5" fontId="55" numFmtId="0" xfId="0" applyAlignment="1" applyFont="1">
      <alignment readingOrder="0" vertical="top"/>
    </xf>
    <xf borderId="0" fillId="6" fontId="56" numFmtId="0" xfId="0" applyAlignment="1" applyFont="1">
      <alignment shrinkToFit="0" vertical="top" wrapText="1"/>
    </xf>
    <xf borderId="0" fillId="5" fontId="57" numFmtId="0" xfId="0" applyAlignment="1" applyFont="1">
      <alignment shrinkToFit="0" vertical="top" wrapText="1"/>
    </xf>
    <xf borderId="0" fillId="6" fontId="58" numFmtId="0" xfId="0" applyAlignment="1" applyFont="1">
      <alignment shrinkToFit="0" vertical="top" wrapText="1"/>
    </xf>
    <xf borderId="0" fillId="4" fontId="59" numFmtId="0" xfId="0" applyAlignment="1" applyFont="1">
      <alignment shrinkToFit="0" vertical="top" wrapText="1"/>
    </xf>
    <xf borderId="0" fillId="5" fontId="60" numFmtId="0" xfId="0" applyAlignment="1" applyFont="1">
      <alignment shrinkToFit="0" vertical="top" wrapText="1"/>
    </xf>
    <xf borderId="0" fillId="5" fontId="61" numFmtId="0" xfId="0" applyAlignment="1" applyFont="1">
      <alignment vertical="top"/>
    </xf>
    <xf borderId="0" fillId="5" fontId="62" numFmtId="0" xfId="0" applyAlignment="1" applyFont="1">
      <alignment readingOrder="0" shrinkToFit="0" vertical="top" wrapText="1"/>
    </xf>
    <xf borderId="0" fillId="5" fontId="63" numFmtId="0" xfId="0" applyAlignment="1" applyFont="1">
      <alignment shrinkToFit="0" vertical="top" wrapText="1"/>
    </xf>
    <xf borderId="0" fillId="5" fontId="64" numFmtId="0" xfId="0" applyAlignment="1" applyFont="1">
      <alignment shrinkToFit="0" vertical="top" wrapText="1"/>
    </xf>
    <xf borderId="0" fillId="5" fontId="65" numFmtId="0" xfId="0" applyAlignment="1" applyFont="1">
      <alignment readingOrder="0" shrinkToFit="0" vertical="top" wrapText="1"/>
    </xf>
    <xf borderId="0" fillId="5" fontId="66" numFmtId="0" xfId="0" applyAlignment="1" applyFont="1">
      <alignment readingOrder="0" shrinkToFit="0" vertical="top" wrapText="1"/>
    </xf>
    <xf borderId="0" fillId="6" fontId="2" numFmtId="0" xfId="0" applyAlignment="1" applyFont="1">
      <alignment shrinkToFit="0" vertical="top" wrapText="1"/>
    </xf>
    <xf borderId="0" fillId="5" fontId="67" numFmtId="0" xfId="0" applyAlignment="1" applyFont="1">
      <alignment shrinkToFit="0" vertical="top" wrapText="1"/>
    </xf>
    <xf borderId="0" fillId="6" fontId="68" numFmtId="0" xfId="0" applyAlignment="1" applyFont="1">
      <alignment shrinkToFit="0" vertical="top" wrapText="1"/>
    </xf>
    <xf borderId="0" fillId="5" fontId="69" numFmtId="0" xfId="0" applyAlignment="1" applyFont="1">
      <alignment readingOrder="0" shrinkToFit="0" vertical="top" wrapText="1"/>
    </xf>
    <xf borderId="0" fillId="4" fontId="70" numFmtId="0" xfId="0" applyAlignment="1" applyFont="1">
      <alignment readingOrder="0" shrinkToFit="0" vertical="top" wrapText="1"/>
    </xf>
    <xf borderId="0" fillId="4" fontId="71" numFmtId="0" xfId="0" applyAlignment="1" applyFont="1">
      <alignment readingOrder="0" shrinkToFit="0" vertical="top" wrapText="1"/>
    </xf>
    <xf borderId="0" fillId="5" fontId="72" numFmtId="0" xfId="0" applyAlignment="1" applyFont="1">
      <alignment shrinkToFit="0" vertical="top" wrapText="1"/>
    </xf>
    <xf borderId="0" fillId="5" fontId="73" numFmtId="0" xfId="0" applyAlignment="1" applyFont="1">
      <alignment readingOrder="0" vertical="top"/>
    </xf>
    <xf borderId="0" fillId="6" fontId="74" numFmtId="0" xfId="0" applyAlignment="1" applyFont="1">
      <alignment shrinkToFit="0" vertical="top" wrapText="1"/>
    </xf>
    <xf borderId="0" fillId="5" fontId="75" numFmtId="0" xfId="0" applyAlignment="1" applyFont="1">
      <alignment shrinkToFit="0" vertical="top" wrapText="1"/>
    </xf>
    <xf borderId="0" fillId="4" fontId="76" numFmtId="0" xfId="0" applyAlignment="1" applyFont="1">
      <alignment shrinkToFit="0" vertical="top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F7CB4D"/>
          <bgColor rgb="FFF7CB4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3">
    <tableStyle count="3" pivot="0" name="List of Resources_20250102_1110-style">
      <tableStyleElement dxfId="1" type="headerRow"/>
      <tableStyleElement dxfId="2" type="firstRowStripe"/>
      <tableStyleElement dxfId="3" type="secondRowStripe"/>
    </tableStyle>
    <tableStyle count="3" pivot="0" name="Copy of List of Resources_20250-style">
      <tableStyleElement dxfId="1" type="headerRow"/>
      <tableStyleElement dxfId="2" type="firstRowStripe"/>
      <tableStyleElement dxfId="3" type="secondRowStripe"/>
    </tableStyle>
    <tableStyle count="3" pivot="0" name="List of Resources_20250102_1116-style">
      <tableStyleElement dxfId="1" type="headerRow"/>
      <tableStyleElement dxfId="2" type="firstRowStripe"/>
      <tableStyleElement dxfId="3" type="secondRowStripe"/>
    </tableStyle>
    <tableStyle count="3" pivot="0" name="ARCHIVED_List of Resources_2025-style">
      <tableStyleElement dxfId="1" type="headerRow"/>
      <tableStyleElement dxfId="2" type="firstRowStripe"/>
      <tableStyleElement dxfId="3" type="secondRowStripe"/>
    </tableStyle>
    <tableStyle count="3" pivot="0" name="Sheet10-style">
      <tableStyleElement dxfId="1" type="headerRow"/>
      <tableStyleElement dxfId="2" type="firstRowStripe"/>
      <tableStyleElement dxfId="3" type="secondRowStripe"/>
    </tableStyle>
    <tableStyle count="3" pivot="0" name="List of Resources-style">
      <tableStyleElement dxfId="1" type="headerRow"/>
      <tableStyleElement dxfId="2" type="firstRowStripe"/>
      <tableStyleElement dxfId="3" type="secondRowStripe"/>
    </tableStyle>
    <tableStyle count="3" pivot="0" name="D20250302_0954AM_List of Resour-style">
      <tableStyleElement dxfId="1" type="headerRow"/>
      <tableStyleElement dxfId="2" type="firstRowStripe"/>
      <tableStyleElement dxfId="3" type="secondRowStripe"/>
    </tableStyle>
    <tableStyle count="3" pivot="0" name="REPORT_List of Resources-style">
      <tableStyleElement dxfId="1" type="headerRow"/>
      <tableStyleElement dxfId="2" type="firstRowStripe"/>
      <tableStyleElement dxfId="3" type="secondRowStripe"/>
    </tableStyle>
    <tableStyle count="3" pivot="0" name="REPORT_1740927512920-style">
      <tableStyleElement dxfId="1" type="headerRow"/>
      <tableStyleElement dxfId="2" type="firstRowStripe"/>
      <tableStyleElement dxfId="3" type="secondRowStripe"/>
    </tableStyle>
    <tableStyle count="3" pivot="0" name="REPORT_1740928058013-style">
      <tableStyleElement dxfId="1" type="headerRow"/>
      <tableStyleElement dxfId="2" type="firstRowStripe"/>
      <tableStyleElement dxfId="3" type="secondRowStripe"/>
    </tableStyle>
    <tableStyle count="3" pivot="0" name="REPORT_o1_-style">
      <tableStyleElement dxfId="1" type="headerRow"/>
      <tableStyleElement dxfId="2" type="firstRowStripe"/>
      <tableStyleElement dxfId="3" type="secondRowStripe"/>
    </tableStyle>
    <tableStyle count="3" pivot="0" name="REPORT_s37_List of Resources-style">
      <tableStyleElement dxfId="1" type="headerRow"/>
      <tableStyleElement dxfId="2" type="firstRowStripe"/>
      <tableStyleElement dxfId="3" type="secondRowStripe"/>
    </tableStyle>
    <tableStyle count="3" pivot="0" name="CONVERTED_s37_List of Resource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31" Type="http://schemas.openxmlformats.org/officeDocument/2006/relationships/worksheet" Target="worksheets/sheet28.xml"/><Relationship Id="rId30" Type="http://schemas.openxmlformats.org/officeDocument/2006/relationships/worksheet" Target="worksheets/sheet27.xml"/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8" Type="http://schemas.openxmlformats.org/officeDocument/2006/relationships/worksheet" Target="worksheets/sheet25.xml"/><Relationship Id="rId27" Type="http://schemas.openxmlformats.org/officeDocument/2006/relationships/worksheet" Target="worksheets/sheet24.xml"/><Relationship Id="rId29" Type="http://schemas.openxmlformats.org/officeDocument/2006/relationships/worksheet" Target="worksheets/sheet26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Z100" displayName="Table_1" name="Table_1" id="1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List of Resources_20250102_1110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0.xml><?xml version="1.0" encoding="utf-8"?>
<table xmlns="http://schemas.openxmlformats.org/spreadsheetml/2006/main" ref="A1:X25" displayName="Table_10" name="Table_10" id="10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REPORT_1740928058013-style" showColumnStripes="0" showFirstColumn="1" showLastColumn="1" showRowStripes="1"/>
</table>
</file>

<file path=xl/tables/table11.xml><?xml version="1.0" encoding="utf-8"?>
<table xmlns="http://schemas.openxmlformats.org/spreadsheetml/2006/main" ref="A1:X25" displayName="Table_11" name="Table_11" id="11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REPORT_o1_-style" showColumnStripes="0" showFirstColumn="1" showLastColumn="1" showRowStripes="1"/>
</table>
</file>

<file path=xl/tables/table12.xml><?xml version="1.0" encoding="utf-8"?>
<table xmlns="http://schemas.openxmlformats.org/spreadsheetml/2006/main" ref="A1:X25" displayName="Table_12" name="Table_12" id="12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REPORT_s37_List of Resources-style" showColumnStripes="0" showFirstColumn="1" showLastColumn="1" showRowStripes="1"/>
</table>
</file>

<file path=xl/tables/table13.xml><?xml version="1.0" encoding="utf-8"?>
<table xmlns="http://schemas.openxmlformats.org/spreadsheetml/2006/main" ref="A1:X25" displayName="Table_13" name="Table_13" id="13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CONVERTED_s37_List of Resources-style" showColumnStripes="0" showFirstColumn="1" showLastColumn="1" showRowStripes="1"/>
</table>
</file>

<file path=xl/tables/table2.xml><?xml version="1.0" encoding="utf-8"?>
<table xmlns="http://schemas.openxmlformats.org/spreadsheetml/2006/main" headerRowCount="0" ref="A1:Z100" displayName="Table_2" name="Table_2" id="2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Copy of List of Resources_20250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3.xml><?xml version="1.0" encoding="utf-8"?>
<table xmlns="http://schemas.openxmlformats.org/spreadsheetml/2006/main" headerRowCount="0" ref="A1:Z100" displayName="Table_3" name="Table_3" id="3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List of Resources_20250102_1116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4.xml><?xml version="1.0" encoding="utf-8"?>
<table xmlns="http://schemas.openxmlformats.org/spreadsheetml/2006/main" headerRowCount="0" ref="A1:Z100" displayName="Table_4" name="Table_4" id="4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ARCHIVED_List of Resources_2025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5.xml><?xml version="1.0" encoding="utf-8"?>
<table xmlns="http://schemas.openxmlformats.org/spreadsheetml/2006/main" headerRowCount="0" ref="A1:Z100" displayName="Table_5" name="Table_5" id="5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Sheet10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6.xml><?xml version="1.0" encoding="utf-8"?>
<table xmlns="http://schemas.openxmlformats.org/spreadsheetml/2006/main" ref="A1:X25" displayName="Table_6" name="Table_6" id="6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List of Resources-style" showColumnStripes="0" showFirstColumn="1" showLastColumn="1" showRowStripes="1"/>
</table>
</file>

<file path=xl/tables/table7.xml><?xml version="1.0" encoding="utf-8"?>
<table xmlns="http://schemas.openxmlformats.org/spreadsheetml/2006/main" ref="A1:X25" displayName="Table_7" name="Table_7" id="7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D20250302_0954AM_List of Resour-style" showColumnStripes="0" showFirstColumn="1" showLastColumn="1" showRowStripes="1"/>
</table>
</file>

<file path=xl/tables/table8.xml><?xml version="1.0" encoding="utf-8"?>
<table xmlns="http://schemas.openxmlformats.org/spreadsheetml/2006/main" ref="A1:X25" displayName="Table_8" name="Table_8" id="8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REPORT_List of Resources-style" showColumnStripes="0" showFirstColumn="1" showLastColumn="1" showRowStripes="1"/>
</table>
</file>

<file path=xl/tables/table9.xml><?xml version="1.0" encoding="utf-8"?>
<table xmlns="http://schemas.openxmlformats.org/spreadsheetml/2006/main" ref="A1:X25" displayName="Table_9" name="Table_9" id="9">
  <tableColumns count="24">
    <tableColumn name="Grade" id="1"/>
    <tableColumn name="Day Number" id="2"/>
    <tableColumn name="Daily Lesson Title" id="3"/>
    <tableColumn name="Expanded Standards" id="4"/>
    <tableColumn name="Materials" id="5"/>
    <tableColumn name="Lesson Summary and Key Context" id="6"/>
    <tableColumn name="Hyperlinked Resource #1" id="7"/>
    <tableColumn name="Hyperlinked Resource #2" id="8"/>
    <tableColumn name="Hyperlinked Resource #3" id="9"/>
    <tableColumn name="Hyperlinked Resource #4" id="10"/>
    <tableColumn name="Hyperlinked Resource #5" id="11"/>
    <tableColumn name="Hyperlinked Resource #6" id="12"/>
    <tableColumn name="Hyperlinked Resource #7" id="13"/>
    <tableColumn name="Hyperlinked Resource #8" id="14"/>
    <tableColumn name="Learning Objectives" id="15"/>
    <tableColumn name="Vocabulary Focus" id="16"/>
    <tableColumn name="Lesson Flow" id="17"/>
    <tableColumn name="Assessment Methods" id="18"/>
    <tableColumn name="Extensions/Differentiation" id="19"/>
    <tableColumn name="Essential Questions" id="20"/>
    <tableColumn name="Created/Updated on" id="21"/>
    <tableColumn name="User Feedback with Timestamp" id="22"/>
    <tableColumn name="Noto_Icon" id="23"/>
    <tableColumn name="Material_Icons_Label" id="24"/>
  </tableColumns>
  <tableStyleInfo name="REPORT_1740927512920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zinnedproject.org/news/tdih/delano-grape-strike/" TargetMode="External"/><Relationship Id="rId22" Type="http://schemas.openxmlformats.org/officeDocument/2006/relationships/hyperlink" Target="https://welgadigitalarchive.omeka.net/fafh" TargetMode="External"/><Relationship Id="rId21" Type="http://schemas.openxmlformats.org/officeDocument/2006/relationships/hyperlink" Target="https://www.npca.org/articles/1555-remembering-the-manongs-and-story-of-the-filipino-farm-worker-movement" TargetMode="External"/><Relationship Id="rId24" Type="http://schemas.openxmlformats.org/officeDocument/2006/relationships/hyperlink" Target="https://www.migrationpolicy.org/article/filipino-immigrants-united-states-2016" TargetMode="External"/><Relationship Id="rId23" Type="http://schemas.openxmlformats.org/officeDocument/2006/relationships/hyperlink" Target="https://community.oerproject.com/b/blog/posts/colonial-pathways-filipino-migration-to-the-united-states" TargetMode="External"/><Relationship Id="rId1" Type="http://schemas.openxmlformats.org/officeDocument/2006/relationships/hyperlink" Target="https://www.npca.org/articles/1555-remembering-the-manongs-and-story-of-the-filipino-farm-worker-movement" TargetMode="External"/><Relationship Id="rId2" Type="http://schemas.openxmlformats.org/officeDocument/2006/relationships/hyperlink" Target="https://welgadigitalarchive.omeka.net/fafh" TargetMode="External"/><Relationship Id="rId3" Type="http://schemas.openxmlformats.org/officeDocument/2006/relationships/hyperlink" Target="https://community.oerproject.com/b/blog/posts/colonial-pathways-filipino-migration-to-the-united-states" TargetMode="External"/><Relationship Id="rId4" Type="http://schemas.openxmlformats.org/officeDocument/2006/relationships/hyperlink" Target="https://www.migrationpolicy.org/article/filipino-immigrants-united-states-2016" TargetMode="External"/><Relationship Id="rId9" Type="http://schemas.openxmlformats.org/officeDocument/2006/relationships/hyperlink" Target="https://www.migrationpolicy.org/article/filipino-immigrants-united-states-2016" TargetMode="External"/><Relationship Id="rId26" Type="http://schemas.openxmlformats.org/officeDocument/2006/relationships/hyperlink" Target="https://www.npca.org/articles/1555-remembering-the-manongs-and-story-of-the-filipino-farm-worker-movement" TargetMode="External"/><Relationship Id="rId25" Type="http://schemas.openxmlformats.org/officeDocument/2006/relationships/hyperlink" Target="https://www.zinnedproject.org/news/tdih/delano-grape-strike/" TargetMode="External"/><Relationship Id="rId28" Type="http://schemas.openxmlformats.org/officeDocument/2006/relationships/hyperlink" Target="https://community.oerproject.com/b/blog/posts/colonial-pathways-filipino-migration-to-the-united-states" TargetMode="External"/><Relationship Id="rId27" Type="http://schemas.openxmlformats.org/officeDocument/2006/relationships/hyperlink" Target="https://welgadigitalarchive.omeka.net/fafh" TargetMode="External"/><Relationship Id="rId5" Type="http://schemas.openxmlformats.org/officeDocument/2006/relationships/hyperlink" Target="https://www.zinnedproject.org/news/tdih/delano-grape-strike/" TargetMode="External"/><Relationship Id="rId6" Type="http://schemas.openxmlformats.org/officeDocument/2006/relationships/hyperlink" Target="https://www.npca.org/articles/1555-remembering-the-manongs-and-story-of-the-filipino-farm-worker-movement" TargetMode="External"/><Relationship Id="rId29" Type="http://schemas.openxmlformats.org/officeDocument/2006/relationships/hyperlink" Target="https://www.migrationpolicy.org/article/filipino-immigrants-united-states-2016" TargetMode="External"/><Relationship Id="rId7" Type="http://schemas.openxmlformats.org/officeDocument/2006/relationships/hyperlink" Target="https://welgadigitalarchive.omeka.net/fafh" TargetMode="External"/><Relationship Id="rId8" Type="http://schemas.openxmlformats.org/officeDocument/2006/relationships/hyperlink" Target="https://community.oerproject.com/b/blog/posts/colonial-pathways-filipino-migration-to-the-united-states" TargetMode="External"/><Relationship Id="rId31" Type="http://schemas.openxmlformats.org/officeDocument/2006/relationships/drawing" Target="../drawings/drawing11.xml"/><Relationship Id="rId30" Type="http://schemas.openxmlformats.org/officeDocument/2006/relationships/hyperlink" Target="https://www.zinnedproject.org/news/tdih/delano-grape-strike/" TargetMode="External"/><Relationship Id="rId11" Type="http://schemas.openxmlformats.org/officeDocument/2006/relationships/hyperlink" Target="https://www.npca.org/articles/1555-remembering-the-manongs-and-story-of-the-filipino-farm-worker-movement" TargetMode="External"/><Relationship Id="rId10" Type="http://schemas.openxmlformats.org/officeDocument/2006/relationships/hyperlink" Target="https://www.zinnedproject.org/news/tdih/delano-grape-strike/" TargetMode="External"/><Relationship Id="rId13" Type="http://schemas.openxmlformats.org/officeDocument/2006/relationships/hyperlink" Target="https://community.oerproject.com/b/blog/posts/colonial-pathways-filipino-migration-to-the-united-states" TargetMode="External"/><Relationship Id="rId12" Type="http://schemas.openxmlformats.org/officeDocument/2006/relationships/hyperlink" Target="https://welgadigitalarchive.omeka.net/fafh" TargetMode="External"/><Relationship Id="rId15" Type="http://schemas.openxmlformats.org/officeDocument/2006/relationships/hyperlink" Target="https://www.zinnedproject.org/news/tdih/delano-grape-strike/" TargetMode="External"/><Relationship Id="rId14" Type="http://schemas.openxmlformats.org/officeDocument/2006/relationships/hyperlink" Target="https://www.migrationpolicy.org/article/filipino-immigrants-united-states-2016" TargetMode="External"/><Relationship Id="rId17" Type="http://schemas.openxmlformats.org/officeDocument/2006/relationships/hyperlink" Target="https://welgadigitalarchive.omeka.net/fafh" TargetMode="External"/><Relationship Id="rId16" Type="http://schemas.openxmlformats.org/officeDocument/2006/relationships/hyperlink" Target="https://www.npca.org/articles/1555-remembering-the-manongs-and-story-of-the-filipino-farm-worker-movement" TargetMode="External"/><Relationship Id="rId19" Type="http://schemas.openxmlformats.org/officeDocument/2006/relationships/hyperlink" Target="https://www.migrationpolicy.org/article/filipino-immigrants-united-states-2016" TargetMode="External"/><Relationship Id="rId18" Type="http://schemas.openxmlformats.org/officeDocument/2006/relationships/hyperlink" Target="https://community.oerproject.com/b/blog/posts/colonial-pathways-filipino-migration-to-the-united-states" TargetMode="External"/></Relationships>
</file>

<file path=xl/worksheets/_rels/sheet12.xml.rels><?xml version="1.0" encoding="UTF-8" standalone="yes"?><Relationships xmlns="http://schemas.openxmlformats.org/package/2006/relationships"><Relationship Id="rId40" Type="http://schemas.openxmlformats.org/officeDocument/2006/relationships/hyperlink" Target="http://libraries.ucsd.edu/farmworkermovement/" TargetMode="External"/><Relationship Id="rId42" Type="http://schemas.openxmlformats.org/officeDocument/2006/relationships/hyperlink" Target="https://littlemanila.org/stockton-connection-to-delano-grape-strike" TargetMode="External"/><Relationship Id="rId41" Type="http://schemas.openxmlformats.org/officeDocument/2006/relationships/hyperlink" Target="https://libraries.ucsd.edu/farmworkermovement/" TargetMode="External"/><Relationship Id="rId44" Type="http://schemas.openxmlformats.org/officeDocument/2006/relationships/hyperlink" Target="https://www.teacherspayteachers.com/Product/Unity-Chain-Template" TargetMode="External"/><Relationship Id="rId43" Type="http://schemas.openxmlformats.org/officeDocument/2006/relationships/hyperlink" Target="https://mexicosolidarityproject.org/voices/196/" TargetMode="External"/><Relationship Id="rId46" Type="http://schemas.openxmlformats.org/officeDocument/2006/relationships/hyperlink" Target="https://libraries.ucsd.edu/farmworkermovement/" TargetMode="External"/><Relationship Id="rId45" Type="http://schemas.openxmlformats.org/officeDocument/2006/relationships/hyperlink" Target="https://www.readwritethink.org/classroom-resources/lesson-plans/building-unity" TargetMode="External"/><Relationship Id="rId107" Type="http://schemas.openxmlformats.org/officeDocument/2006/relationships/hyperlink" Target="https://ufw.org/research/primary-sources/" TargetMode="External"/><Relationship Id="rId106" Type="http://schemas.openxmlformats.org/officeDocument/2006/relationships/hyperlink" Target="https://farmworkerjustice.org/resource-library/" TargetMode="External"/><Relationship Id="rId105" Type="http://schemas.openxmlformats.org/officeDocument/2006/relationships/hyperlink" Target="https://www.bls.gov/spotlight/2012/farm_labor/" TargetMode="External"/><Relationship Id="rId104" Type="http://schemas.openxmlformats.org/officeDocument/2006/relationships/hyperlink" Target="https://www.dol.gov/agencies/whd/data/charts" TargetMode="External"/><Relationship Id="rId109" Type="http://schemas.openxmlformats.org/officeDocument/2006/relationships/hyperlink" Target="https://www.facinghistory.org/resource-library/teaching-strategies/document-analysis" TargetMode="External"/><Relationship Id="rId108" Type="http://schemas.openxmlformats.org/officeDocument/2006/relationships/hyperlink" Target="https://www.tolerance.org/classroom-resources/teaching-strategies/analyzing-primary-sources" TargetMode="External"/><Relationship Id="rId48" Type="http://schemas.openxmlformats.org/officeDocument/2006/relationships/hyperlink" Target="https://www.readwritethink.org/classroom-resources/lesson-plans/taking-action" TargetMode="External"/><Relationship Id="rId47" Type="http://schemas.openxmlformats.org/officeDocument/2006/relationships/hyperlink" Target="https://www.teacherspayteachers.com/Product/Action-Plan-Template" TargetMode="External"/><Relationship Id="rId49" Type="http://schemas.openxmlformats.org/officeDocument/2006/relationships/hyperlink" Target="https://www.teacherspayteachers.com/Product/Promise-Cards" TargetMode="External"/><Relationship Id="rId103" Type="http://schemas.openxmlformats.org/officeDocument/2006/relationships/hyperlink" Target="https://www.readwritethink.org/classroom-resources/student-interactives/timeline" TargetMode="External"/><Relationship Id="rId102" Type="http://schemas.openxmlformats.org/officeDocument/2006/relationships/hyperlink" Target="https://libraries.ucsd.edu/farmworkermovement/gallery/" TargetMode="External"/><Relationship Id="rId101" Type="http://schemas.openxmlformats.org/officeDocument/2006/relationships/hyperlink" Target="https://calisphere.org/collections/california-cultures/" TargetMode="External"/><Relationship Id="rId100" Type="http://schemas.openxmlformats.org/officeDocument/2006/relationships/hyperlink" Target="https://smithsonianapa.org/learn/migrations/filipino" TargetMode="External"/><Relationship Id="rId31" Type="http://schemas.openxmlformats.org/officeDocument/2006/relationships/hyperlink" Target="https://www.teacherspayteachers.com/Product/Mini-Book-Templates" TargetMode="External"/><Relationship Id="rId30" Type="http://schemas.openxmlformats.org/officeDocument/2006/relationships/hyperlink" Target="https://www.readwritethink.org/classroom-resources/student-interactives/mini-book" TargetMode="External"/><Relationship Id="rId33" Type="http://schemas.openxmlformats.org/officeDocument/2006/relationships/hyperlink" Target="https://libraries.ucsd.edu/farmworkermovement/TimelineWeb.pdf" TargetMode="External"/><Relationship Id="rId32" Type="http://schemas.openxmlformats.org/officeDocument/2006/relationships/hyperlink" Target="https://www.teacherspayteachers.com/Product/Mini-Book-Templates-Grade-3" TargetMode="External"/><Relationship Id="rId35" Type="http://schemas.openxmlformats.org/officeDocument/2006/relationships/hyperlink" Target="https://ufw.org/research/history/larry-itliong/" TargetMode="External"/><Relationship Id="rId34" Type="http://schemas.openxmlformats.org/officeDocument/2006/relationships/hyperlink" Target="https://www.farmworkerfamily.org/larry-itliong" TargetMode="External"/><Relationship Id="rId37" Type="http://schemas.openxmlformats.org/officeDocument/2006/relationships/hyperlink" Target="https://www.teacherspayteachers.com/Product/Leadership-Compare-Contrast" TargetMode="External"/><Relationship Id="rId36" Type="http://schemas.openxmlformats.org/officeDocument/2006/relationships/hyperlink" Target="https://www.readwritethink.org/classroom-resources/student-interactives/venn-diagram" TargetMode="External"/><Relationship Id="rId39" Type="http://schemas.openxmlformats.org/officeDocument/2006/relationships/hyperlink" Target="https://www.facinghistory.org/resource-library/teaching-strategies/analyzing-leadership" TargetMode="External"/><Relationship Id="rId38" Type="http://schemas.openxmlformats.org/officeDocument/2006/relationships/hyperlink" Target="https://www.tolerance.org/classroom-resources/teaching-strategies/leadership-analysis" TargetMode="External"/><Relationship Id="rId20" Type="http://schemas.openxmlformats.org/officeDocument/2006/relationships/hyperlink" Target="https://communitymurals.info/steps/mural-supplies/" TargetMode="External"/><Relationship Id="rId22" Type="http://schemas.openxmlformats.org/officeDocument/2006/relationships/hyperlink" Target="https://www.greenvelope.com/blog/thank-you-card-template" TargetMode="External"/><Relationship Id="rId21" Type="http://schemas.openxmlformats.org/officeDocument/2006/relationships/hyperlink" Target="https://www.art-is-fun.com/how-to-paint-a-mural" TargetMode="External"/><Relationship Id="rId24" Type="http://schemas.openxmlformats.org/officeDocument/2006/relationships/hyperlink" Target="https://organizedclassroom.com/wp-content/uploads/2022/05/1-StudentThankYouNotes-e1648047663689.jpeg" TargetMode="External"/><Relationship Id="rId23" Type="http://schemas.openxmlformats.org/officeDocument/2006/relationships/hyperlink" Target="https://create.microsoft.com/en-us/templates/thank-you" TargetMode="External"/><Relationship Id="rId129" Type="http://schemas.openxmlformats.org/officeDocument/2006/relationships/hyperlink" Target="https://calisphere.org/collections/ufw-media/" TargetMode="External"/><Relationship Id="rId128" Type="http://schemas.openxmlformats.org/officeDocument/2006/relationships/hyperlink" Target="https://libraries.ucsd.edu/farmworkermovement/media/" TargetMode="External"/><Relationship Id="rId127" Type="http://schemas.openxmlformats.org/officeDocument/2006/relationships/hyperlink" Target="https://www.readwritethink.org/classroom-resources/student-interactives/essay-map" TargetMode="External"/><Relationship Id="rId126" Type="http://schemas.openxmlformats.org/officeDocument/2006/relationships/hyperlink" Target="https://www.teacherspayteachers.com/Product/Movement-Analysis-Matrix" TargetMode="External"/><Relationship Id="rId26" Type="http://schemas.openxmlformats.org/officeDocument/2006/relationships/hyperlink" Target="https://www.loc.gov/collections/civil-rights-history-project/" TargetMode="External"/><Relationship Id="rId121" Type="http://schemas.openxmlformats.org/officeDocument/2006/relationships/hyperlink" Target="https://www.teacherspayteachers.com/Product/Alliance-Building-Worksheets" TargetMode="External"/><Relationship Id="rId25" Type="http://schemas.openxmlformats.org/officeDocument/2006/relationships/hyperlink" Target="https://www.teacherspayteachers.com/browse/free?search=thank%20you%20card%20template" TargetMode="External"/><Relationship Id="rId120" Type="http://schemas.openxmlformats.org/officeDocument/2006/relationships/hyperlink" Target="https://www.readwritethink.org/classroom-resources/student-interactives/comparison-contrast" TargetMode="External"/><Relationship Id="rId28" Type="http://schemas.openxmlformats.org/officeDocument/2006/relationships/hyperlink" Target="https://www.readwritethink.org/classroom-resources/student-interactives/timeline" TargetMode="External"/><Relationship Id="rId27" Type="http://schemas.openxmlformats.org/officeDocument/2006/relationships/hyperlink" Target="https://crmvet.org/images/imgcoll.htm" TargetMode="External"/><Relationship Id="rId125" Type="http://schemas.openxmlformats.org/officeDocument/2006/relationships/hyperlink" Target="https://www.facinghistory.org/resource-library/standing-democracy" TargetMode="External"/><Relationship Id="rId29" Type="http://schemas.openxmlformats.org/officeDocument/2006/relationships/hyperlink" Target="https://www.facinghistory.org/resource-library/teaching-strategies/timeline-creation" TargetMode="External"/><Relationship Id="rId124" Type="http://schemas.openxmlformats.org/officeDocument/2006/relationships/hyperlink" Target="https://www.zinnedproject.org/materials/comparing-movements" TargetMode="External"/><Relationship Id="rId123" Type="http://schemas.openxmlformats.org/officeDocument/2006/relationships/hyperlink" Target="https://ufw.org/research/history/larry-itliong/" TargetMode="External"/><Relationship Id="rId122" Type="http://schemas.openxmlformats.org/officeDocument/2006/relationships/hyperlink" Target="https://www.farmworkerfamily.org/larry-itliong" TargetMode="External"/><Relationship Id="rId95" Type="http://schemas.openxmlformats.org/officeDocument/2006/relationships/hyperlink" Target="https://www.zinnedproject.org/materials/comparing-movements" TargetMode="External"/><Relationship Id="rId94" Type="http://schemas.openxmlformats.org/officeDocument/2006/relationships/hyperlink" Target="https://californiamuseum.org/california-hall-of-fame/exhibitions/virtual-exhibitions/larry-itliong/" TargetMode="External"/><Relationship Id="rId97" Type="http://schemas.openxmlformats.org/officeDocument/2006/relationships/hyperlink" Target="https://www.teacherspayteachers.com/Product/Action-Plan-Template" TargetMode="External"/><Relationship Id="rId96" Type="http://schemas.openxmlformats.org/officeDocument/2006/relationships/hyperlink" Target="https://www.facinghistory.org/resource-library/analyzing-social-movements" TargetMode="External"/><Relationship Id="rId11" Type="http://schemas.openxmlformats.org/officeDocument/2006/relationships/hyperlink" Target="https://californiamuseum.org/inductee/larry-itliong/" TargetMode="External"/><Relationship Id="rId99" Type="http://schemas.openxmlformats.org/officeDocument/2006/relationships/hyperlink" Target="https://www.loc.gov/collections/civil-rights-history-project/" TargetMode="External"/><Relationship Id="rId10" Type="http://schemas.openxmlformats.org/officeDocument/2006/relationships/hyperlink" Target="https://www.readwritethink.org/classroom-resources/student-interactives/storyboard" TargetMode="External"/><Relationship Id="rId98" Type="http://schemas.openxmlformats.org/officeDocument/2006/relationships/hyperlink" Target="https://www.readwritethink.org/classroom-resources/lesson-plans/creating-change" TargetMode="External"/><Relationship Id="rId13" Type="http://schemas.openxmlformats.org/officeDocument/2006/relationships/hyperlink" Target="https://www.loc.gov/collections/fsa-owi-black-and-white-negatives/" TargetMode="External"/><Relationship Id="rId12" Type="http://schemas.openxmlformats.org/officeDocument/2006/relationships/hyperlink" Target="https://libraries.ucsd.edu/farmworkermovement/gallery/" TargetMode="External"/><Relationship Id="rId91" Type="http://schemas.openxmlformats.org/officeDocument/2006/relationships/hyperlink" Target="https://www.readwritethink.org/classroom-resources/lesson-plans/press-conference" TargetMode="External"/><Relationship Id="rId90" Type="http://schemas.openxmlformats.org/officeDocument/2006/relationships/hyperlink" Target="https://uniontrack.com/blog/the-new-labor-movement" TargetMode="External"/><Relationship Id="rId93" Type="http://schemas.openxmlformats.org/officeDocument/2006/relationships/hyperlink" Target="https://calasiancc.org/larry-itliong-the-filipino-labor-leader-who-changed-the-nation/" TargetMode="External"/><Relationship Id="rId92" Type="http://schemas.openxmlformats.org/officeDocument/2006/relationships/hyperlink" Target="https://www.teacherspayteachers.com/Product/Media-Analysis-Tools" TargetMode="External"/><Relationship Id="rId118" Type="http://schemas.openxmlformats.org/officeDocument/2006/relationships/hyperlink" Target="https://www.tolerance.org/classroom-resources/tolerance-lessons/building-allies" TargetMode="External"/><Relationship Id="rId117" Type="http://schemas.openxmlformats.org/officeDocument/2006/relationships/hyperlink" Target="https://calisphere.org/collections/ufw-unity/" TargetMode="External"/><Relationship Id="rId116" Type="http://schemas.openxmlformats.org/officeDocument/2006/relationships/hyperlink" Target="https://libraries.ucsd.edu/farmworkermovement/essays/" TargetMode="External"/><Relationship Id="rId115" Type="http://schemas.openxmlformats.org/officeDocument/2006/relationships/hyperlink" Target="https://www.readwritethink.org/classroom-resources/student-interactives/essay-map" TargetMode="External"/><Relationship Id="rId119" Type="http://schemas.openxmlformats.org/officeDocument/2006/relationships/hyperlink" Target="https://www.facinghistory.org/resource-library/teaching-strategies/save-last-word-me" TargetMode="External"/><Relationship Id="rId15" Type="http://schemas.openxmlformats.org/officeDocument/2006/relationships/hyperlink" Target="https://www.readwritethink.org/classroom-resources/student-interactives/booklet-creator" TargetMode="External"/><Relationship Id="rId110" Type="http://schemas.openxmlformats.org/officeDocument/2006/relationships/hyperlink" Target="https://www.zinnedproject.org/materials/organizing-methods" TargetMode="External"/><Relationship Id="rId14" Type="http://schemas.openxmlformats.org/officeDocument/2006/relationships/hyperlink" Target="https://www.teacherspayteachers.com/Product/Rights-Booklet" TargetMode="External"/><Relationship Id="rId17" Type="http://schemas.openxmlformats.org/officeDocument/2006/relationships/hyperlink" Target="https://www.facinghistory.org/resource-library/standing-democracy/workers-rights" TargetMode="External"/><Relationship Id="rId16" Type="http://schemas.openxmlformats.org/officeDocument/2006/relationships/hyperlink" Target="https://www.tolerance.org/classroom-resources/tolerance-lessons/workers-rights" TargetMode="External"/><Relationship Id="rId19" Type="http://schemas.openxmlformats.org/officeDocument/2006/relationships/hyperlink" Target="https://calisphere.org/collections/california-cultures/" TargetMode="External"/><Relationship Id="rId114" Type="http://schemas.openxmlformats.org/officeDocument/2006/relationships/hyperlink" Target="https://www.teacherspayteachers.com/Product/Movement-Analysis-Matrix" TargetMode="External"/><Relationship Id="rId18" Type="http://schemas.openxmlformats.org/officeDocument/2006/relationships/hyperlink" Target="https://libraries.ucsd.edu/farmworkermovement/gallery/" TargetMode="External"/><Relationship Id="rId113" Type="http://schemas.openxmlformats.org/officeDocument/2006/relationships/hyperlink" Target="https://www.loc.gov/collections/civil-rights-history-project/articles-and-essays/" TargetMode="External"/><Relationship Id="rId112" Type="http://schemas.openxmlformats.org/officeDocument/2006/relationships/hyperlink" Target="https://www.facinghistory.org/resource-library/decision-making-civil-rights-movement" TargetMode="External"/><Relationship Id="rId111" Type="http://schemas.openxmlformats.org/officeDocument/2006/relationships/hyperlink" Target="https://www.tolerance.org/classroom-resources/organizing-strategies" TargetMode="External"/><Relationship Id="rId84" Type="http://schemas.openxmlformats.org/officeDocument/2006/relationships/hyperlink" Target="https://www.directorsandboards.com/board-issues/talent/the-board-and-the-modern-labor-movement" TargetMode="External"/><Relationship Id="rId83" Type="http://schemas.openxmlformats.org/officeDocument/2006/relationships/hyperlink" Target="https://www.excoleadership.com/articles/leadership-briefing-crucial-insights" TargetMode="External"/><Relationship Id="rId86" Type="http://schemas.openxmlformats.org/officeDocument/2006/relationships/hyperlink" Target="https://www.readwritethink.org/classroom-resources/lesson-plans/analyzing-leadership-styles" TargetMode="External"/><Relationship Id="rId85" Type="http://schemas.openxmlformats.org/officeDocument/2006/relationships/hyperlink" Target="https://www.teacherspayteachers.com/Product/Leadership-Analysis-Template" TargetMode="External"/><Relationship Id="rId88" Type="http://schemas.openxmlformats.org/officeDocument/2006/relationships/hyperlink" Target="https://chavezfoundation.org/2024/10/31/chavez-media-combats-election-misinformation" TargetMode="External"/><Relationship Id="rId87" Type="http://schemas.openxmlformats.org/officeDocument/2006/relationships/hyperlink" Target="https://uniontrack.com/blog/media-depicts-labor-issues" TargetMode="External"/><Relationship Id="rId89" Type="http://schemas.openxmlformats.org/officeDocument/2006/relationships/hyperlink" Target="https://www.pbs.org/video/labor-day-1725217910/" TargetMode="External"/><Relationship Id="rId80" Type="http://schemas.openxmlformats.org/officeDocument/2006/relationships/hyperlink" Target="https://www.facinghistory.org/resource-library/standing-democracy" TargetMode="External"/><Relationship Id="rId82" Type="http://schemas.openxmlformats.org/officeDocument/2006/relationships/hyperlink" Target="https://www.nps.gov/people/larry-itliong.htm" TargetMode="External"/><Relationship Id="rId81" Type="http://schemas.openxmlformats.org/officeDocument/2006/relationships/hyperlink" Target="https://indepthnh.org/2024/11/20/larry-itliong-the-father-of-the-west-coast-labor-movement/" TargetMode="External"/><Relationship Id="rId1" Type="http://schemas.openxmlformats.org/officeDocument/2006/relationships/hyperlink" Target="https://www.npca.org/articles/1555-remembering-the-manongs-and-story-of-the-filipino-farm-worker-movement" TargetMode="External"/><Relationship Id="rId2" Type="http://schemas.openxmlformats.org/officeDocument/2006/relationships/hyperlink" Target="https://welgadigitalarchive.omeka.net/fafh" TargetMode="External"/><Relationship Id="rId3" Type="http://schemas.openxmlformats.org/officeDocument/2006/relationships/hyperlink" Target="https://community.oerproject.com/b/blog/posts/colonial-pathways-filipino-migration-to-the-united-states" TargetMode="External"/><Relationship Id="rId4" Type="http://schemas.openxmlformats.org/officeDocument/2006/relationships/hyperlink" Target="https://www.migrationpolicy.org/article/filipino-immigrants-united-states-2016" TargetMode="External"/><Relationship Id="rId9" Type="http://schemas.openxmlformats.org/officeDocument/2006/relationships/hyperlink" Target="https://www.teacherspayteachers.com/Product/Digital-Storyboard-Template" TargetMode="External"/><Relationship Id="rId143" Type="http://schemas.openxmlformats.org/officeDocument/2006/relationships/hyperlink" Target="https://www.nlrb.gov/reports/annual-reports" TargetMode="External"/><Relationship Id="rId142" Type="http://schemas.openxmlformats.org/officeDocument/2006/relationships/hyperlink" Target="https://www.epi.org/publication/state-of-american-labor" TargetMode="External"/><Relationship Id="rId141" Type="http://schemas.openxmlformats.org/officeDocument/2006/relationships/hyperlink" Target="https://www.dol.gov/agencies/whd/data" TargetMode="External"/><Relationship Id="rId140" Type="http://schemas.openxmlformats.org/officeDocument/2006/relationships/hyperlink" Target="https://www.bls.gov/news.release/union2.nr0.htm" TargetMode="External"/><Relationship Id="rId5" Type="http://schemas.openxmlformats.org/officeDocument/2006/relationships/hyperlink" Target="https://www.zinnedproject.org/news/tdih/delano-grape-strike/" TargetMode="External"/><Relationship Id="rId6" Type="http://schemas.openxmlformats.org/officeDocument/2006/relationships/hyperlink" Target="https://welgadigitalarchive.omeka.net/fafh" TargetMode="External"/><Relationship Id="rId146" Type="http://schemas.openxmlformats.org/officeDocument/2006/relationships/drawing" Target="../drawings/drawing12.xml"/><Relationship Id="rId7" Type="http://schemas.openxmlformats.org/officeDocument/2006/relationships/hyperlink" Target="https://exhibits.stanford.edu/riseup/feature/larry-itliong" TargetMode="External"/><Relationship Id="rId145" Type="http://schemas.openxmlformats.org/officeDocument/2006/relationships/hyperlink" Target="https://www.readwritethink.org/classroom-resources/student-interactives/action-planning" TargetMode="External"/><Relationship Id="rId8" Type="http://schemas.openxmlformats.org/officeDocument/2006/relationships/hyperlink" Target="https://www.sfchronicle.com/projects/2024/larry-itliong-timeline/" TargetMode="External"/><Relationship Id="rId144" Type="http://schemas.openxmlformats.org/officeDocument/2006/relationships/hyperlink" Target="https://www.teacherspayteachers.com/Product/Modern-Movement-Analysis" TargetMode="External"/><Relationship Id="rId73" Type="http://schemas.openxmlformats.org/officeDocument/2006/relationships/hyperlink" Target="https://www.teacherspayteachers.com/Product/Unity-Chain-Template" TargetMode="External"/><Relationship Id="rId72" Type="http://schemas.openxmlformats.org/officeDocument/2006/relationships/hyperlink" Target="https://americanhistory.si.edu/democracy-exhibition/vote-voice/getting-organized" TargetMode="External"/><Relationship Id="rId75" Type="http://schemas.openxmlformats.org/officeDocument/2006/relationships/hyperlink" Target="https://crmvet.org/images/imgcoll.htm" TargetMode="External"/><Relationship Id="rId74" Type="http://schemas.openxmlformats.org/officeDocument/2006/relationships/hyperlink" Target="https://www.readwritethink.org/classroom-resources/lesson-plans/building-unity" TargetMode="External"/><Relationship Id="rId77" Type="http://schemas.openxmlformats.org/officeDocument/2006/relationships/hyperlink" Target="https://www.pbs.org/wgbh/americanexperience/features/fight-delano-strike/" TargetMode="External"/><Relationship Id="rId76" Type="http://schemas.openxmlformats.org/officeDocument/2006/relationships/hyperlink" Target="https://www.loc.gov/photos/collections/farm-security-administration" TargetMode="External"/><Relationship Id="rId79" Type="http://schemas.openxmlformats.org/officeDocument/2006/relationships/hyperlink" Target="https://www.tolerance.org/classroom-resources/tolerance-lessons/analyzing-protest-methods" TargetMode="External"/><Relationship Id="rId78" Type="http://schemas.openxmlformats.org/officeDocument/2006/relationships/hyperlink" Target="https://ufw.org/research/history/delano-grape-strike/" TargetMode="External"/><Relationship Id="rId71" Type="http://schemas.openxmlformats.org/officeDocument/2006/relationships/hyperlink" Target="https://www.loc.gov/collections/civil-rights-history-project/" TargetMode="External"/><Relationship Id="rId70" Type="http://schemas.openxmlformats.org/officeDocument/2006/relationships/hyperlink" Target="https://calisphere.org/collections/california-cultures/" TargetMode="External"/><Relationship Id="rId139" Type="http://schemas.openxmlformats.org/officeDocument/2006/relationships/hyperlink" Target="https://www.readwritethink.org/classroom-resources/student-interactives/policy" TargetMode="External"/><Relationship Id="rId138" Type="http://schemas.openxmlformats.org/officeDocument/2006/relationships/hyperlink" Target="https://www.teacherspayteachers.com/Product/Policy-Analysis-Tools" TargetMode="External"/><Relationship Id="rId137" Type="http://schemas.openxmlformats.org/officeDocument/2006/relationships/hyperlink" Target="https://www.congress.gov/labor-laws/history" TargetMode="External"/><Relationship Id="rId132" Type="http://schemas.openxmlformats.org/officeDocument/2006/relationships/hyperlink" Target="https://www.readwritethink.org/classroom-resources/student-interactives/analyzing-media" TargetMode="External"/><Relationship Id="rId131" Type="http://schemas.openxmlformats.org/officeDocument/2006/relationships/hyperlink" Target="https://www.facinghistory.org/resource-library/analyzing-media" TargetMode="External"/><Relationship Id="rId130" Type="http://schemas.openxmlformats.org/officeDocument/2006/relationships/hyperlink" Target="https://www.tolerance.org/classroom-resources/media-literacy" TargetMode="External"/><Relationship Id="rId136" Type="http://schemas.openxmlformats.org/officeDocument/2006/relationships/hyperlink" Target="https://www.loc.gov/law/help/statutes/agricultural-labor.php" TargetMode="External"/><Relationship Id="rId135" Type="http://schemas.openxmlformats.org/officeDocument/2006/relationships/hyperlink" Target="https://www.nlrb.gov/about-nlrb/who-we-are/our-history" TargetMode="External"/><Relationship Id="rId134" Type="http://schemas.openxmlformats.org/officeDocument/2006/relationships/hyperlink" Target="https://pvarts.org/dev/wp-content/uploads/2020/06/Yaya-Timeline-of-Agricultural-Labor-USA.pdf" TargetMode="External"/><Relationship Id="rId133" Type="http://schemas.openxmlformats.org/officeDocument/2006/relationships/hyperlink" Target="https://www.teacherspayteachers.com/Product/Media-Analysis-Worksheets" TargetMode="External"/><Relationship Id="rId62" Type="http://schemas.openxmlformats.org/officeDocument/2006/relationships/hyperlink" Target="https://www.facinghistory.org/resource-library/teaching-strategies/ichart" TargetMode="External"/><Relationship Id="rId61" Type="http://schemas.openxmlformats.org/officeDocument/2006/relationships/hyperlink" Target="https://www.readwritethink.org/classroom-resources/lesson-plans/using-primary-sources-chart" TargetMode="External"/><Relationship Id="rId64" Type="http://schemas.openxmlformats.org/officeDocument/2006/relationships/hyperlink" Target="https://lhrp.georgetown.edu/collections/image-galleries-the-labor-movement" TargetMode="External"/><Relationship Id="rId63" Type="http://schemas.openxmlformats.org/officeDocument/2006/relationships/hyperlink" Target="https://www.loc.gov/collections/civil-rights-history-project/" TargetMode="External"/><Relationship Id="rId66" Type="http://schemas.openxmlformats.org/officeDocument/2006/relationships/hyperlink" Target="https://www.tolerance.org/classroom-resources/organizing-strategies" TargetMode="External"/><Relationship Id="rId65" Type="http://schemas.openxmlformats.org/officeDocument/2006/relationships/hyperlink" Target="https://www.zinnedproject.org/materials/organizing-methods" TargetMode="External"/><Relationship Id="rId68" Type="http://schemas.openxmlformats.org/officeDocument/2006/relationships/hyperlink" Target="https://www.facinghistory.org/resource-library/teaching-tools/poster-design" TargetMode="External"/><Relationship Id="rId67" Type="http://schemas.openxmlformats.org/officeDocument/2006/relationships/hyperlink" Target="https://www.readwritethink.org/classroom-resources/student-interactives/protest-poster" TargetMode="External"/><Relationship Id="rId60" Type="http://schemas.openxmlformats.org/officeDocument/2006/relationships/hyperlink" Target="https://ufw.org/research/documentation/worker-stories" TargetMode="External"/><Relationship Id="rId69" Type="http://schemas.openxmlformats.org/officeDocument/2006/relationships/hyperlink" Target="https://libraries.ucsd.edu/farmworkermovement/gallery/" TargetMode="External"/><Relationship Id="rId51" Type="http://schemas.openxmlformats.org/officeDocument/2006/relationships/hyperlink" Target="https://www.uscourts.gov/about-federal-courts/educational-resources/about-educational-outreach/activity-resources/first" TargetMode="External"/><Relationship Id="rId50" Type="http://schemas.openxmlformats.org/officeDocument/2006/relationships/hyperlink" Target="https://www.readwritethink.org/classroom-resources/printouts/promise-template" TargetMode="External"/><Relationship Id="rId53" Type="http://schemas.openxmlformats.org/officeDocument/2006/relationships/hyperlink" Target="https://www.loc.gov/collections/civil-rights-history-project/articles-and-essays/civil-rights-history-from-the-ground-up" TargetMode="External"/><Relationship Id="rId52" Type="http://schemas.openxmlformats.org/officeDocument/2006/relationships/hyperlink" Target="https://www.aclu.org/other/your-first-amendment-rights-public-school-teachers-guide" TargetMode="External"/><Relationship Id="rId55" Type="http://schemas.openxmlformats.org/officeDocument/2006/relationships/hyperlink" Target="https://www.tolerance.org/classroom-resources/teaching-strategies/civil-discourse-classroom/first-amendment-flipbook" TargetMode="External"/><Relationship Id="rId54" Type="http://schemas.openxmlformats.org/officeDocument/2006/relationships/hyperlink" Target="https://crmvet.org/images/imgcoll.htm" TargetMode="External"/><Relationship Id="rId57" Type="http://schemas.openxmlformats.org/officeDocument/2006/relationships/hyperlink" Target="https://www.loc.gov/collections/maps-of-filipino-american-migration" TargetMode="External"/><Relationship Id="rId56" Type="http://schemas.openxmlformats.org/officeDocument/2006/relationships/hyperlink" Target="https://www.facinghistory.org/resource-library/standing-democracy/first-amendment-and-freedom-assembly" TargetMode="External"/><Relationship Id="rId59" Type="http://schemas.openxmlformats.org/officeDocument/2006/relationships/hyperlink" Target="https://farmworkerjustice.org/resource-library/worker-stories" TargetMode="External"/><Relationship Id="rId58" Type="http://schemas.openxmlformats.org/officeDocument/2006/relationships/hyperlink" Target="https://smithsonianapa.org/learn/migrations/filipino" TargetMode="Externa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Relationship Id="rId3" Type="http://schemas.openxmlformats.org/officeDocument/2006/relationships/table" Target="../tables/table2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Relationship Id="rId3" Type="http://schemas.openxmlformats.org/officeDocument/2006/relationships/table" Target="../tables/table3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Relationship Id="rId3" Type="http://schemas.openxmlformats.org/officeDocument/2006/relationships/table" Target="../tables/table4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Relationship Id="rId3" Type="http://schemas.openxmlformats.org/officeDocument/2006/relationships/table" Target="../tables/table5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jTl17BnAaPk" TargetMode="External"/><Relationship Id="rId2" Type="http://schemas.openxmlformats.org/officeDocument/2006/relationships/drawing" Target="../drawings/drawing17.xml"/><Relationship Id="rId4" Type="http://schemas.openxmlformats.org/officeDocument/2006/relationships/table" Target="../tables/table6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hyperlink" Target="https://en.wikipedia.org/wiki/Larry_Itliong" TargetMode="External"/><Relationship Id="rId2" Type="http://schemas.openxmlformats.org/officeDocument/2006/relationships/hyperlink" Target="https://en.wikipedia.org/wiki/Larry_Itliong" TargetMode="External"/><Relationship Id="rId3" Type="http://schemas.openxmlformats.org/officeDocument/2006/relationships/hyperlink" Target="https://en.wikipedia.org/wiki/Larry_Itliong" TargetMode="External"/><Relationship Id="rId4" Type="http://schemas.openxmlformats.org/officeDocument/2006/relationships/hyperlink" Target="https://en.wikipedia.org/wiki/Larry_Itliong" TargetMode="External"/><Relationship Id="rId5" Type="http://schemas.openxmlformats.org/officeDocument/2006/relationships/hyperlink" Target="https://en.wikipedia.org/wiki/Delano_grape_strike" TargetMode="External"/><Relationship Id="rId6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youtube.com/watch?v=KjH0UZGQag8" TargetMode="External"/><Relationship Id="rId42" Type="http://schemas.openxmlformats.org/officeDocument/2006/relationships/hyperlink" Target="https://www.youtube.com/watch?v=dtnZYe8fYN4" TargetMode="External"/><Relationship Id="rId41" Type="http://schemas.openxmlformats.org/officeDocument/2006/relationships/hyperlink" Target="https://kids.kiddle.co/Coalition" TargetMode="External"/><Relationship Id="rId44" Type="http://schemas.openxmlformats.org/officeDocument/2006/relationships/hyperlink" Target="https://kids.britannica.com/kids/article/Larry-Itliong/634086" TargetMode="External"/><Relationship Id="rId43" Type="http://schemas.openxmlformats.org/officeDocument/2006/relationships/hyperlink" Target="https://www.twinkl.co.uk/teaching-wiki/cesar-chavez" TargetMode="External"/><Relationship Id="rId46" Type="http://schemas.openxmlformats.org/officeDocument/2006/relationships/hyperlink" Target="https://libraries.ucsd.edu/farmworkermovement/gallery/thumbnails.php?album=473" TargetMode="External"/><Relationship Id="rId45" Type="http://schemas.openxmlformats.org/officeDocument/2006/relationships/hyperlink" Target="https://www.facinghistory.org/resource-library/standing-democracy" TargetMode="External"/><Relationship Id="rId48" Type="http://schemas.openxmlformats.org/officeDocument/2006/relationships/hyperlink" Target="https://youtu.be/D0Cd9-eJ-No?si=UUmu7SYAm98K_nWO" TargetMode="External"/><Relationship Id="rId47" Type="http://schemas.openxmlformats.org/officeDocument/2006/relationships/hyperlink" Target="https://www.crmvet.org/docs/mvmt/6510mvmt.pdf" TargetMode="External"/><Relationship Id="rId49" Type="http://schemas.openxmlformats.org/officeDocument/2006/relationships/hyperlink" Target="https://youtu.be/9MJFRr7mY-Y?si=LAIlqCahtULnLPMi" TargetMode="External"/><Relationship Id="rId31" Type="http://schemas.openxmlformats.org/officeDocument/2006/relationships/hyperlink" Target="https://drive.google.com/file/d/1xHzKCe1mh23N9DRWZQTkXhkpI4ZYfi-W/view?usp=drive_link" TargetMode="External"/><Relationship Id="rId30" Type="http://schemas.openxmlformats.org/officeDocument/2006/relationships/hyperlink" Target="https://kids.britannica.com/kids/article/Larry-Itliong/634086" TargetMode="External"/><Relationship Id="rId33" Type="http://schemas.openxmlformats.org/officeDocument/2006/relationships/hyperlink" Target="https://youtu.be/D0Cd9-eJ-No?si=UUmu7SYAm98K_nWO" TargetMode="External"/><Relationship Id="rId32" Type="http://schemas.openxmlformats.org/officeDocument/2006/relationships/hyperlink" Target="https://www.crmvet.org/docs/mvmt/6510mvmt.pdf" TargetMode="External"/><Relationship Id="rId35" Type="http://schemas.openxmlformats.org/officeDocument/2006/relationships/hyperlink" Target="https://www.farmworkerjustice.org/stories-from-the-field/" TargetMode="External"/><Relationship Id="rId34" Type="http://schemas.openxmlformats.org/officeDocument/2006/relationships/hyperlink" Target="https://docs.google.com/document/d/1NGfER-cohcACUSZSfOZGVT7qW89XVmlN-8YxDLbe1bY/edit?tab=t.0" TargetMode="External"/><Relationship Id="rId37" Type="http://schemas.openxmlformats.org/officeDocument/2006/relationships/hyperlink" Target="https://www.youtube.com/watch?v=eP-mv5IjFzY" TargetMode="External"/><Relationship Id="rId36" Type="http://schemas.openxmlformats.org/officeDocument/2006/relationships/hyperlink" Target="https://www.youtube.com/watch?v=Kn6I1JUHklU)" TargetMode="External"/><Relationship Id="rId39" Type="http://schemas.openxmlformats.org/officeDocument/2006/relationships/hyperlink" Target="https://www.loc.gov/collections/civil-rights-history-project/articles-and-essays/" TargetMode="External"/><Relationship Id="rId38" Type="http://schemas.openxmlformats.org/officeDocument/2006/relationships/hyperlink" Target="https://drive.google.com/file/d/1YplbjU8ZACuouov4Br7ZX0zQVkXXPlzi/view?usp=drive_link" TargetMode="External"/><Relationship Id="rId20" Type="http://schemas.openxmlformats.org/officeDocument/2006/relationships/hyperlink" Target="https://drive.google.com/file/d/1xHzKCe1mh23N9DRWZQTkXhkpI4ZYfi-W/view?usp=drive_link" TargetMode="External"/><Relationship Id="rId22" Type="http://schemas.openxmlformats.org/officeDocument/2006/relationships/hyperlink" Target="https://www.youtube.com/watch?v=NVrFA24bc0c" TargetMode="External"/><Relationship Id="rId21" Type="http://schemas.openxmlformats.org/officeDocument/2006/relationships/hyperlink" Target="https://www.timetoast.com/timelines/filipino-immigration-to-america" TargetMode="External"/><Relationship Id="rId24" Type="http://schemas.openxmlformats.org/officeDocument/2006/relationships/hyperlink" Target="https://drive.google.com/file/d/1S6VYFxLSYTsziMFYdSqQj0I5jMwb_3N-/view?usp=drive_link" TargetMode="External"/><Relationship Id="rId23" Type="http://schemas.openxmlformats.org/officeDocument/2006/relationships/hyperlink" Target="https://www.youtube.com/watch?v=KjH0UZGQag8" TargetMode="External"/><Relationship Id="rId26" Type="http://schemas.openxmlformats.org/officeDocument/2006/relationships/hyperlink" Target="https://drive.google.com/file/d/1YplbjU8ZACuouov4Br7ZX0zQVkXXPlzi/view?usp=drive_link" TargetMode="External"/><Relationship Id="rId25" Type="http://schemas.openxmlformats.org/officeDocument/2006/relationships/hyperlink" Target="https://kids.kiddle.co/Coalition" TargetMode="External"/><Relationship Id="rId28" Type="http://schemas.openxmlformats.org/officeDocument/2006/relationships/hyperlink" Target="https://www.youtube.com/watch?v=dtnZYe8fYN4" TargetMode="External"/><Relationship Id="rId27" Type="http://schemas.openxmlformats.org/officeDocument/2006/relationships/hyperlink" Target="https://www.hachettebookgroup.com/articles/teach-kids-their-first-amendment-rights/" TargetMode="External"/><Relationship Id="rId29" Type="http://schemas.openxmlformats.org/officeDocument/2006/relationships/hyperlink" Target="https://www.twinkl.co.uk/teaching-wiki/cesar-chavez" TargetMode="External"/><Relationship Id="rId11" Type="http://schemas.openxmlformats.org/officeDocument/2006/relationships/hyperlink" Target="https://www.youtube.com/watch?v=jTl17BnAaPk" TargetMode="External"/><Relationship Id="rId10" Type="http://schemas.openxmlformats.org/officeDocument/2006/relationships/hyperlink" Target="https://www.youtube.com/watch?v=jTl17BnAaPk" TargetMode="External"/><Relationship Id="rId13" Type="http://schemas.openxmlformats.org/officeDocument/2006/relationships/hyperlink" Target="https://drive.google.com/file/d/1xHzKCe1mh23N9DRWZQTkXhkpI4ZYfi-W/view?usp=drive_link" TargetMode="External"/><Relationship Id="rId12" Type="http://schemas.openxmlformats.org/officeDocument/2006/relationships/hyperlink" Target="https://drive.google.com/file/d/1bFrBstXe4LwVU4aRr_wyO0_aVx0qTkeP/view?usp=drive_link" TargetMode="External"/><Relationship Id="rId15" Type="http://schemas.openxmlformats.org/officeDocument/2006/relationships/hyperlink" Target="https://kids.britannica.com/kids/article/Larry-Itliong/634086" TargetMode="External"/><Relationship Id="rId14" Type="http://schemas.openxmlformats.org/officeDocument/2006/relationships/hyperlink" Target="https://www.twinkl.co.uk/teaching-wiki/cesar-chavez" TargetMode="External"/><Relationship Id="rId17" Type="http://schemas.openxmlformats.org/officeDocument/2006/relationships/hyperlink" Target="https://kids.britannica.com/kids/article/Larry-Itliong/634086" TargetMode="External"/><Relationship Id="rId16" Type="http://schemas.openxmlformats.org/officeDocument/2006/relationships/hyperlink" Target="https://www.twinkl.co.uk/teaching-wiki/cesar-chavez" TargetMode="External"/><Relationship Id="rId19" Type="http://schemas.openxmlformats.org/officeDocument/2006/relationships/hyperlink" Target="https://www.youtube.com/watch?v=-YM4QorREGE" TargetMode="External"/><Relationship Id="rId18" Type="http://schemas.openxmlformats.org/officeDocument/2006/relationships/hyperlink" Target="https://drive.google.com/file/d/1xHzKCe1mh23N9DRWZQTkXhkpI4ZYfi-W/view?usp=drive_link" TargetMode="External"/><Relationship Id="rId1" Type="http://schemas.openxmlformats.org/officeDocument/2006/relationships/hyperlink" Target="https://www.readwritethink.org/classroom-resources/student-interactives/timeline" TargetMode="External"/><Relationship Id="rId2" Type="http://schemas.openxmlformats.org/officeDocument/2006/relationships/hyperlink" Target="https://www.timetoast.com/timelines/filipino-immigration-to-america" TargetMode="External"/><Relationship Id="rId3" Type="http://schemas.openxmlformats.org/officeDocument/2006/relationships/hyperlink" Target="https://drive.google.com/file/d/1S6VYFxLSYTsziMFYdSqQj0I5jMwb_3N-/view?usp=drive_link" TargetMode="External"/><Relationship Id="rId4" Type="http://schemas.openxmlformats.org/officeDocument/2006/relationships/hyperlink" Target="https://www.youtube.com/watch?v=jTl17BnAaPk" TargetMode="External"/><Relationship Id="rId9" Type="http://schemas.openxmlformats.org/officeDocument/2006/relationships/hyperlink" Target="https://ufw.org/research/history/mexicans-filipinos-joined-together/" TargetMode="External"/><Relationship Id="rId5" Type="http://schemas.openxmlformats.org/officeDocument/2006/relationships/hyperlink" Target="https://drive.google.com/file/d/1m753e7_xwMEalzQvqXHx7dsXywydc8x9/view?usp=drive_link" TargetMode="External"/><Relationship Id="rId6" Type="http://schemas.openxmlformats.org/officeDocument/2006/relationships/hyperlink" Target="https://docs.google.com/document/d/1NGfER-cohcACUSZSfOZGVT7qW89XVmlN-8YxDLbe1bY/edit?usp=sharing" TargetMode="External"/><Relationship Id="rId7" Type="http://schemas.openxmlformats.org/officeDocument/2006/relationships/hyperlink" Target="https://nfwm.org/farm-workers/farm-worker-issues/children-in-the-fields/" TargetMode="External"/><Relationship Id="rId8" Type="http://schemas.openxmlformats.org/officeDocument/2006/relationships/hyperlink" Target="https://www.youtube.com/watch?v=jTl17BnAaPk" TargetMode="External"/><Relationship Id="rId51" Type="http://schemas.openxmlformats.org/officeDocument/2006/relationships/hyperlink" Target="https://libraries.ucsd.edu/farmworkermovement/gallery/thumbnails.php?album=473" TargetMode="External"/><Relationship Id="rId50" Type="http://schemas.openxmlformats.org/officeDocument/2006/relationships/hyperlink" Target="https://uniontrack.com/blog/media-depicts-labor-issues" TargetMode="External"/><Relationship Id="rId53" Type="http://schemas.openxmlformats.org/officeDocument/2006/relationships/hyperlink" Target="https://www.youtube.com/watch?v=ewu-v36szlE" TargetMode="External"/><Relationship Id="rId52" Type="http://schemas.openxmlformats.org/officeDocument/2006/relationships/hyperlink" Target="https://pvarts.org/dev/wp-content/uploads/2020/06/Yaya-Timeline-of-Agricultural-Labor-USA.pdf" TargetMode="External"/><Relationship Id="rId55" Type="http://schemas.openxmlformats.org/officeDocument/2006/relationships/hyperlink" Target="https://www.learningforjustice.org/classroom-resources/lessons/labor-matters" TargetMode="External"/><Relationship Id="rId54" Type="http://schemas.openxmlformats.org/officeDocument/2006/relationships/hyperlink" Target="https://www.youtube.com/watch?v=OnxT2Ulfu7o" TargetMode="External"/><Relationship Id="rId56" Type="http://schemas.openxmlformats.org/officeDocument/2006/relationships/drawing" Target="../drawings/drawing19.xml"/><Relationship Id="rId58" Type="http://schemas.openxmlformats.org/officeDocument/2006/relationships/table" Target="../tables/table7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youtube.com/watch?v=KjH0UZGQag8" TargetMode="External"/><Relationship Id="rId42" Type="http://schemas.openxmlformats.org/officeDocument/2006/relationships/hyperlink" Target="https://www.youtube.com/watch?v=dtnZYe8fYN4" TargetMode="External"/><Relationship Id="rId41" Type="http://schemas.openxmlformats.org/officeDocument/2006/relationships/hyperlink" Target="https://kids.kiddle.co/Coalition" TargetMode="External"/><Relationship Id="rId44" Type="http://schemas.openxmlformats.org/officeDocument/2006/relationships/hyperlink" Target="https://kids.britannica.com/kids/article/Larry-Itliong/634086" TargetMode="External"/><Relationship Id="rId43" Type="http://schemas.openxmlformats.org/officeDocument/2006/relationships/hyperlink" Target="https://www.twinkl.co.uk/teaching-wiki/cesar-chavez" TargetMode="External"/><Relationship Id="rId46" Type="http://schemas.openxmlformats.org/officeDocument/2006/relationships/hyperlink" Target="https://libraries.ucsd.edu/farmworkermovement/gallery/thumbnails.php?album=473" TargetMode="External"/><Relationship Id="rId45" Type="http://schemas.openxmlformats.org/officeDocument/2006/relationships/hyperlink" Target="https://www.facinghistory.org/resource-library/standing-democracy" TargetMode="External"/><Relationship Id="rId48" Type="http://schemas.openxmlformats.org/officeDocument/2006/relationships/hyperlink" Target="https://youtu.be/D0Cd9-eJ-No?si=UUmu7SYAm98K_nWO" TargetMode="External"/><Relationship Id="rId47" Type="http://schemas.openxmlformats.org/officeDocument/2006/relationships/hyperlink" Target="https://www.crmvet.org/docs/mvmt/6510mvmt.pdf" TargetMode="External"/><Relationship Id="rId49" Type="http://schemas.openxmlformats.org/officeDocument/2006/relationships/hyperlink" Target="https://youtu.be/9MJFRr7mY-Y?si=LAIlqCahtULnLPMi" TargetMode="External"/><Relationship Id="rId31" Type="http://schemas.openxmlformats.org/officeDocument/2006/relationships/hyperlink" Target="https://drive.google.com/file/d/1xHzKCe1mh23N9DRWZQTkXhkpI4ZYfi-W/view?usp=drive_link" TargetMode="External"/><Relationship Id="rId30" Type="http://schemas.openxmlformats.org/officeDocument/2006/relationships/hyperlink" Target="https://kids.britannica.com/kids/article/Larry-Itliong/634086" TargetMode="External"/><Relationship Id="rId33" Type="http://schemas.openxmlformats.org/officeDocument/2006/relationships/hyperlink" Target="https://youtu.be/D0Cd9-eJ-No?si=UUmu7SYAm98K_nWO" TargetMode="External"/><Relationship Id="rId32" Type="http://schemas.openxmlformats.org/officeDocument/2006/relationships/hyperlink" Target="https://www.crmvet.org/docs/mvmt/6510mvmt.pdf" TargetMode="External"/><Relationship Id="rId35" Type="http://schemas.openxmlformats.org/officeDocument/2006/relationships/hyperlink" Target="https://www.farmworkerjustice.org/stories-from-the-field/" TargetMode="External"/><Relationship Id="rId34" Type="http://schemas.openxmlformats.org/officeDocument/2006/relationships/hyperlink" Target="https://docs.google.com/document/d/1NGfER-cohcACUSZSfOZGVT7qW89XVmlN-8YxDLbe1bY/edit?tab=t.0" TargetMode="External"/><Relationship Id="rId37" Type="http://schemas.openxmlformats.org/officeDocument/2006/relationships/hyperlink" Target="https://www.youtube.com/watch?v=eP-mv5IjFzY" TargetMode="External"/><Relationship Id="rId36" Type="http://schemas.openxmlformats.org/officeDocument/2006/relationships/hyperlink" Target="https://www.youtube.com/watch?v=Kn6I1JUHklU)" TargetMode="External"/><Relationship Id="rId39" Type="http://schemas.openxmlformats.org/officeDocument/2006/relationships/hyperlink" Target="https://www.loc.gov/collections/civil-rights-history-project/articles-and-essays/" TargetMode="External"/><Relationship Id="rId38" Type="http://schemas.openxmlformats.org/officeDocument/2006/relationships/hyperlink" Target="https://drive.google.com/file/d/1YplbjU8ZACuouov4Br7ZX0zQVkXXPlzi/view?usp=drive_link" TargetMode="External"/><Relationship Id="rId20" Type="http://schemas.openxmlformats.org/officeDocument/2006/relationships/hyperlink" Target="https://drive.google.com/file/d/1xHzKCe1mh23N9DRWZQTkXhkpI4ZYfi-W/view?usp=drive_link" TargetMode="External"/><Relationship Id="rId22" Type="http://schemas.openxmlformats.org/officeDocument/2006/relationships/hyperlink" Target="https://www.youtube.com/watch?v=NVrFA24bc0c" TargetMode="External"/><Relationship Id="rId21" Type="http://schemas.openxmlformats.org/officeDocument/2006/relationships/hyperlink" Target="https://www.timetoast.com/timelines/filipino-immigration-to-america" TargetMode="External"/><Relationship Id="rId24" Type="http://schemas.openxmlformats.org/officeDocument/2006/relationships/hyperlink" Target="https://drive.google.com/file/d/1S6VYFxLSYTsziMFYdSqQj0I5jMwb_3N-/view?usp=drive_link" TargetMode="External"/><Relationship Id="rId23" Type="http://schemas.openxmlformats.org/officeDocument/2006/relationships/hyperlink" Target="https://www.youtube.com/watch?v=KjH0UZGQag8" TargetMode="External"/><Relationship Id="rId26" Type="http://schemas.openxmlformats.org/officeDocument/2006/relationships/hyperlink" Target="https://drive.google.com/file/d/1YplbjU8ZACuouov4Br7ZX0zQVkXXPlzi/view?usp=drive_link" TargetMode="External"/><Relationship Id="rId25" Type="http://schemas.openxmlformats.org/officeDocument/2006/relationships/hyperlink" Target="https://kids.kiddle.co/Coalition" TargetMode="External"/><Relationship Id="rId28" Type="http://schemas.openxmlformats.org/officeDocument/2006/relationships/hyperlink" Target="https://www.youtube.com/watch?v=dtnZYe8fYN4" TargetMode="External"/><Relationship Id="rId27" Type="http://schemas.openxmlformats.org/officeDocument/2006/relationships/hyperlink" Target="https://www.hachettebookgroup.com/articles/teach-kids-their-first-amendment-rights/" TargetMode="External"/><Relationship Id="rId29" Type="http://schemas.openxmlformats.org/officeDocument/2006/relationships/hyperlink" Target="https://www.twinkl.co.uk/teaching-wiki/cesar-chavez" TargetMode="External"/><Relationship Id="rId11" Type="http://schemas.openxmlformats.org/officeDocument/2006/relationships/hyperlink" Target="https://www.youtube.com/watch?v=jTl17BnAaPk" TargetMode="External"/><Relationship Id="rId10" Type="http://schemas.openxmlformats.org/officeDocument/2006/relationships/hyperlink" Target="https://www.youtube.com/watch?v=jTl17BnAaPk" TargetMode="External"/><Relationship Id="rId13" Type="http://schemas.openxmlformats.org/officeDocument/2006/relationships/hyperlink" Target="https://drive.google.com/file/d/1xHzKCe1mh23N9DRWZQTkXhkpI4ZYfi-W/view?usp=drive_link" TargetMode="External"/><Relationship Id="rId12" Type="http://schemas.openxmlformats.org/officeDocument/2006/relationships/hyperlink" Target="https://drive.google.com/file/d/1bFrBstXe4LwVU4aRr_wyO0_aVx0qTkeP/view?usp=drive_link" TargetMode="External"/><Relationship Id="rId15" Type="http://schemas.openxmlformats.org/officeDocument/2006/relationships/hyperlink" Target="https://kids.britannica.com/kids/article/Larry-Itliong/634086" TargetMode="External"/><Relationship Id="rId14" Type="http://schemas.openxmlformats.org/officeDocument/2006/relationships/hyperlink" Target="https://www.twinkl.co.uk/teaching-wiki/cesar-chavez" TargetMode="External"/><Relationship Id="rId17" Type="http://schemas.openxmlformats.org/officeDocument/2006/relationships/hyperlink" Target="https://kids.britannica.com/kids/article/Larry-Itliong/634086" TargetMode="External"/><Relationship Id="rId16" Type="http://schemas.openxmlformats.org/officeDocument/2006/relationships/hyperlink" Target="https://www.twinkl.co.uk/teaching-wiki/cesar-chavez" TargetMode="External"/><Relationship Id="rId19" Type="http://schemas.openxmlformats.org/officeDocument/2006/relationships/hyperlink" Target="https://www.youtube.com/watch?v=-YM4QorREGE" TargetMode="External"/><Relationship Id="rId18" Type="http://schemas.openxmlformats.org/officeDocument/2006/relationships/hyperlink" Target="https://drive.google.com/file/d/1xHzKCe1mh23N9DRWZQTkXhkpI4ZYfi-W/view?usp=drive_link" TargetMode="External"/><Relationship Id="rId1" Type="http://schemas.openxmlformats.org/officeDocument/2006/relationships/hyperlink" Target="https://www.readwritethink.org/classroom-resources/student-interactives/timeline" TargetMode="External"/><Relationship Id="rId2" Type="http://schemas.openxmlformats.org/officeDocument/2006/relationships/hyperlink" Target="https://www.timetoast.com/timelines/filipino-immigration-to-america" TargetMode="External"/><Relationship Id="rId3" Type="http://schemas.openxmlformats.org/officeDocument/2006/relationships/hyperlink" Target="https://drive.google.com/file/d/1S6VYFxLSYTsziMFYdSqQj0I5jMwb_3N-/view?usp=drive_link" TargetMode="External"/><Relationship Id="rId4" Type="http://schemas.openxmlformats.org/officeDocument/2006/relationships/hyperlink" Target="https://www.youtube.com/watch?v=jTl17BnAaPk" TargetMode="External"/><Relationship Id="rId9" Type="http://schemas.openxmlformats.org/officeDocument/2006/relationships/hyperlink" Target="https://ufw.org/research/history/mexicans-filipinos-joined-together/" TargetMode="External"/><Relationship Id="rId5" Type="http://schemas.openxmlformats.org/officeDocument/2006/relationships/hyperlink" Target="https://drive.google.com/file/d/1m753e7_xwMEalzQvqXHx7dsXywydc8x9/view?usp=drive_link" TargetMode="External"/><Relationship Id="rId6" Type="http://schemas.openxmlformats.org/officeDocument/2006/relationships/hyperlink" Target="https://docs.google.com/document/d/1NGfER-cohcACUSZSfOZGVT7qW89XVmlN-8YxDLbe1bY/edit?usp=sharing" TargetMode="External"/><Relationship Id="rId7" Type="http://schemas.openxmlformats.org/officeDocument/2006/relationships/hyperlink" Target="https://nfwm.org/farm-workers/farm-worker-issues/children-in-the-fields/" TargetMode="External"/><Relationship Id="rId8" Type="http://schemas.openxmlformats.org/officeDocument/2006/relationships/hyperlink" Target="https://www.youtube.com/watch?v=jTl17BnAaPk" TargetMode="External"/><Relationship Id="rId51" Type="http://schemas.openxmlformats.org/officeDocument/2006/relationships/hyperlink" Target="https://libraries.ucsd.edu/farmworkermovement/gallery/thumbnails.php?album=473" TargetMode="External"/><Relationship Id="rId50" Type="http://schemas.openxmlformats.org/officeDocument/2006/relationships/hyperlink" Target="https://uniontrack.com/blog/media-depicts-labor-issues" TargetMode="External"/><Relationship Id="rId53" Type="http://schemas.openxmlformats.org/officeDocument/2006/relationships/hyperlink" Target="https://www.youtube.com/watch?v=ewu-v36szlE" TargetMode="External"/><Relationship Id="rId52" Type="http://schemas.openxmlformats.org/officeDocument/2006/relationships/hyperlink" Target="https://pvarts.org/dev/wp-content/uploads/2020/06/Yaya-Timeline-of-Agricultural-Labor-USA.pdf" TargetMode="External"/><Relationship Id="rId55" Type="http://schemas.openxmlformats.org/officeDocument/2006/relationships/hyperlink" Target="https://www.learningforjustice.org/classroom-resources/lessons/labor-matters" TargetMode="External"/><Relationship Id="rId54" Type="http://schemas.openxmlformats.org/officeDocument/2006/relationships/hyperlink" Target="https://www.youtube.com/watch?v=OnxT2Ulfu7o" TargetMode="External"/><Relationship Id="rId56" Type="http://schemas.openxmlformats.org/officeDocument/2006/relationships/drawing" Target="../drawings/drawing23.xml"/><Relationship Id="rId58" Type="http://schemas.openxmlformats.org/officeDocument/2006/relationships/table" Target="../tables/table8.xml"/></Relationships>
</file>

<file path=xl/worksheets/_rels/sheet24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youtube.com/watch?v=KjH0UZGQag8" TargetMode="External"/><Relationship Id="rId42" Type="http://schemas.openxmlformats.org/officeDocument/2006/relationships/hyperlink" Target="https://www.youtube.com/watch?v=dtnZYe8fYN4" TargetMode="External"/><Relationship Id="rId41" Type="http://schemas.openxmlformats.org/officeDocument/2006/relationships/hyperlink" Target="https://kids.kiddle.co/Coalition" TargetMode="External"/><Relationship Id="rId44" Type="http://schemas.openxmlformats.org/officeDocument/2006/relationships/hyperlink" Target="https://kids.britannica.com/kids/article/Larry-Itliong/634086" TargetMode="External"/><Relationship Id="rId43" Type="http://schemas.openxmlformats.org/officeDocument/2006/relationships/hyperlink" Target="https://www.twinkl.co.uk/teaching-wiki/cesar-chavez" TargetMode="External"/><Relationship Id="rId46" Type="http://schemas.openxmlformats.org/officeDocument/2006/relationships/hyperlink" Target="https://libraries.ucsd.edu/farmworkermovement/gallery/thumbnails.php?album=473" TargetMode="External"/><Relationship Id="rId45" Type="http://schemas.openxmlformats.org/officeDocument/2006/relationships/hyperlink" Target="https://www.facinghistory.org/resource-library/standing-democracy" TargetMode="External"/><Relationship Id="rId48" Type="http://schemas.openxmlformats.org/officeDocument/2006/relationships/hyperlink" Target="https://youtu.be/D0Cd9-eJ-No?si=UUmu7SYAm98K_nWO" TargetMode="External"/><Relationship Id="rId47" Type="http://schemas.openxmlformats.org/officeDocument/2006/relationships/hyperlink" Target="https://www.crmvet.org/docs/mvmt/6510mvmt.pdf" TargetMode="External"/><Relationship Id="rId49" Type="http://schemas.openxmlformats.org/officeDocument/2006/relationships/hyperlink" Target="https://youtu.be/9MJFRr7mY-Y?si=LAIlqCahtULnLPMi" TargetMode="External"/><Relationship Id="rId31" Type="http://schemas.openxmlformats.org/officeDocument/2006/relationships/hyperlink" Target="https://drive.google.com/file/d/1xHzKCe1mh23N9DRWZQTkXhkpI4ZYfi-W/view?usp=drive_link" TargetMode="External"/><Relationship Id="rId30" Type="http://schemas.openxmlformats.org/officeDocument/2006/relationships/hyperlink" Target="https://kids.britannica.com/kids/article/Larry-Itliong/634086" TargetMode="External"/><Relationship Id="rId33" Type="http://schemas.openxmlformats.org/officeDocument/2006/relationships/hyperlink" Target="https://youtu.be/D0Cd9-eJ-No?si=UUmu7SYAm98K_nWO" TargetMode="External"/><Relationship Id="rId32" Type="http://schemas.openxmlformats.org/officeDocument/2006/relationships/hyperlink" Target="https://www.crmvet.org/docs/mvmt/6510mvmt.pdf" TargetMode="External"/><Relationship Id="rId35" Type="http://schemas.openxmlformats.org/officeDocument/2006/relationships/hyperlink" Target="https://www.farmworkerjustice.org/stories-from-the-field/" TargetMode="External"/><Relationship Id="rId34" Type="http://schemas.openxmlformats.org/officeDocument/2006/relationships/hyperlink" Target="https://docs.google.com/document/d/1NGfER-cohcACUSZSfOZGVT7qW89XVmlN-8YxDLbe1bY/edit?tab=t.0" TargetMode="External"/><Relationship Id="rId37" Type="http://schemas.openxmlformats.org/officeDocument/2006/relationships/hyperlink" Target="https://www.youtube.com/watch?v=eP-mv5IjFzY" TargetMode="External"/><Relationship Id="rId36" Type="http://schemas.openxmlformats.org/officeDocument/2006/relationships/hyperlink" Target="https://www.youtube.com/watch?v=Kn6I1JUHklU)" TargetMode="External"/><Relationship Id="rId39" Type="http://schemas.openxmlformats.org/officeDocument/2006/relationships/hyperlink" Target="https://www.loc.gov/collections/civil-rights-history-project/articles-and-essays/" TargetMode="External"/><Relationship Id="rId38" Type="http://schemas.openxmlformats.org/officeDocument/2006/relationships/hyperlink" Target="https://drive.google.com/file/d/1YplbjU8ZACuouov4Br7ZX0zQVkXXPlzi/view?usp=drive_link" TargetMode="External"/><Relationship Id="rId20" Type="http://schemas.openxmlformats.org/officeDocument/2006/relationships/hyperlink" Target="https://drive.google.com/file/d/1xHzKCe1mh23N9DRWZQTkXhkpI4ZYfi-W/view?usp=drive_link" TargetMode="External"/><Relationship Id="rId22" Type="http://schemas.openxmlformats.org/officeDocument/2006/relationships/hyperlink" Target="https://www.youtube.com/watch?v=NVrFA24bc0c" TargetMode="External"/><Relationship Id="rId21" Type="http://schemas.openxmlformats.org/officeDocument/2006/relationships/hyperlink" Target="https://www.timetoast.com/timelines/filipino-immigration-to-america" TargetMode="External"/><Relationship Id="rId24" Type="http://schemas.openxmlformats.org/officeDocument/2006/relationships/hyperlink" Target="https://drive.google.com/file/d/1S6VYFxLSYTsziMFYdSqQj0I5jMwb_3N-/view?usp=drive_link" TargetMode="External"/><Relationship Id="rId23" Type="http://schemas.openxmlformats.org/officeDocument/2006/relationships/hyperlink" Target="https://www.youtube.com/watch?v=KjH0UZGQag8" TargetMode="External"/><Relationship Id="rId26" Type="http://schemas.openxmlformats.org/officeDocument/2006/relationships/hyperlink" Target="https://drive.google.com/file/d/1YplbjU8ZACuouov4Br7ZX0zQVkXXPlzi/view?usp=drive_link" TargetMode="External"/><Relationship Id="rId25" Type="http://schemas.openxmlformats.org/officeDocument/2006/relationships/hyperlink" Target="https://kids.kiddle.co/Coalition" TargetMode="External"/><Relationship Id="rId28" Type="http://schemas.openxmlformats.org/officeDocument/2006/relationships/hyperlink" Target="https://www.youtube.com/watch?v=dtnZYe8fYN4" TargetMode="External"/><Relationship Id="rId27" Type="http://schemas.openxmlformats.org/officeDocument/2006/relationships/hyperlink" Target="https://www.hachettebookgroup.com/articles/teach-kids-their-first-amendment-rights/" TargetMode="External"/><Relationship Id="rId29" Type="http://schemas.openxmlformats.org/officeDocument/2006/relationships/hyperlink" Target="https://www.twinkl.co.uk/teaching-wiki/cesar-chavez" TargetMode="External"/><Relationship Id="rId11" Type="http://schemas.openxmlformats.org/officeDocument/2006/relationships/hyperlink" Target="https://www.youtube.com/watch?v=jTl17BnAaPk" TargetMode="External"/><Relationship Id="rId10" Type="http://schemas.openxmlformats.org/officeDocument/2006/relationships/hyperlink" Target="https://www.youtube.com/watch?v=jTl17BnAaPk" TargetMode="External"/><Relationship Id="rId13" Type="http://schemas.openxmlformats.org/officeDocument/2006/relationships/hyperlink" Target="https://drive.google.com/file/d/1xHzKCe1mh23N9DRWZQTkXhkpI4ZYfi-W/view?usp=drive_link" TargetMode="External"/><Relationship Id="rId12" Type="http://schemas.openxmlformats.org/officeDocument/2006/relationships/hyperlink" Target="https://drive.google.com/file/d/1bFrBstXe4LwVU4aRr_wyO0_aVx0qTkeP/view?usp=drive_link" TargetMode="External"/><Relationship Id="rId15" Type="http://schemas.openxmlformats.org/officeDocument/2006/relationships/hyperlink" Target="https://kids.britannica.com/kids/article/Larry-Itliong/634086" TargetMode="External"/><Relationship Id="rId14" Type="http://schemas.openxmlformats.org/officeDocument/2006/relationships/hyperlink" Target="https://www.twinkl.co.uk/teaching-wiki/cesar-chavez" TargetMode="External"/><Relationship Id="rId17" Type="http://schemas.openxmlformats.org/officeDocument/2006/relationships/hyperlink" Target="https://kids.britannica.com/kids/article/Larry-Itliong/634086" TargetMode="External"/><Relationship Id="rId16" Type="http://schemas.openxmlformats.org/officeDocument/2006/relationships/hyperlink" Target="https://www.twinkl.co.uk/teaching-wiki/cesar-chavez" TargetMode="External"/><Relationship Id="rId19" Type="http://schemas.openxmlformats.org/officeDocument/2006/relationships/hyperlink" Target="https://www.youtube.com/watch?v=-YM4QorREGE" TargetMode="External"/><Relationship Id="rId18" Type="http://schemas.openxmlformats.org/officeDocument/2006/relationships/hyperlink" Target="https://drive.google.com/file/d/1xHzKCe1mh23N9DRWZQTkXhkpI4ZYfi-W/view?usp=drive_link" TargetMode="External"/><Relationship Id="rId1" Type="http://schemas.openxmlformats.org/officeDocument/2006/relationships/hyperlink" Target="https://www.readwritethink.org/classroom-resources/student-interactives/timeline" TargetMode="External"/><Relationship Id="rId2" Type="http://schemas.openxmlformats.org/officeDocument/2006/relationships/hyperlink" Target="https://www.timetoast.com/timelines/filipino-immigration-to-america" TargetMode="External"/><Relationship Id="rId3" Type="http://schemas.openxmlformats.org/officeDocument/2006/relationships/hyperlink" Target="https://drive.google.com/file/d/1S6VYFxLSYTsziMFYdSqQj0I5jMwb_3N-/view?usp=drive_link" TargetMode="External"/><Relationship Id="rId4" Type="http://schemas.openxmlformats.org/officeDocument/2006/relationships/hyperlink" Target="https://www.youtube.com/watch?v=jTl17BnAaPk" TargetMode="External"/><Relationship Id="rId9" Type="http://schemas.openxmlformats.org/officeDocument/2006/relationships/hyperlink" Target="https://ufw.org/research/history/mexicans-filipinos-joined-together/" TargetMode="External"/><Relationship Id="rId5" Type="http://schemas.openxmlformats.org/officeDocument/2006/relationships/hyperlink" Target="https://drive.google.com/file/d/1m753e7_xwMEalzQvqXHx7dsXywydc8x9/view?usp=drive_link" TargetMode="External"/><Relationship Id="rId6" Type="http://schemas.openxmlformats.org/officeDocument/2006/relationships/hyperlink" Target="https://docs.google.com/document/d/1NGfER-cohcACUSZSfOZGVT7qW89XVmlN-8YxDLbe1bY/edit?usp=sharing" TargetMode="External"/><Relationship Id="rId7" Type="http://schemas.openxmlformats.org/officeDocument/2006/relationships/hyperlink" Target="https://nfwm.org/farm-workers/farm-worker-issues/children-in-the-fields/" TargetMode="External"/><Relationship Id="rId8" Type="http://schemas.openxmlformats.org/officeDocument/2006/relationships/hyperlink" Target="https://www.youtube.com/watch?v=jTl17BnAaPk" TargetMode="External"/><Relationship Id="rId51" Type="http://schemas.openxmlformats.org/officeDocument/2006/relationships/hyperlink" Target="https://libraries.ucsd.edu/farmworkermovement/gallery/thumbnails.php?album=473" TargetMode="External"/><Relationship Id="rId50" Type="http://schemas.openxmlformats.org/officeDocument/2006/relationships/hyperlink" Target="https://uniontrack.com/blog/media-depicts-labor-issues" TargetMode="External"/><Relationship Id="rId53" Type="http://schemas.openxmlformats.org/officeDocument/2006/relationships/hyperlink" Target="https://www.youtube.com/watch?v=ewu-v36szlE" TargetMode="External"/><Relationship Id="rId52" Type="http://schemas.openxmlformats.org/officeDocument/2006/relationships/hyperlink" Target="https://pvarts.org/dev/wp-content/uploads/2020/06/Yaya-Timeline-of-Agricultural-Labor-USA.pdf" TargetMode="External"/><Relationship Id="rId55" Type="http://schemas.openxmlformats.org/officeDocument/2006/relationships/hyperlink" Target="https://www.learningforjustice.org/classroom-resources/lessons/labor-matters" TargetMode="External"/><Relationship Id="rId54" Type="http://schemas.openxmlformats.org/officeDocument/2006/relationships/hyperlink" Target="https://www.youtube.com/watch?v=OnxT2Ulfu7o" TargetMode="External"/><Relationship Id="rId56" Type="http://schemas.openxmlformats.org/officeDocument/2006/relationships/drawing" Target="../drawings/drawing24.xml"/><Relationship Id="rId58" Type="http://schemas.openxmlformats.org/officeDocument/2006/relationships/table" Target="../tables/table9.xml"/></Relationships>
</file>

<file path=xl/worksheets/_rels/sheet25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youtube.com/watch?v=KjH0UZGQag8" TargetMode="External"/><Relationship Id="rId42" Type="http://schemas.openxmlformats.org/officeDocument/2006/relationships/hyperlink" Target="https://www.youtube.com/watch?v=dtnZYe8fYN4" TargetMode="External"/><Relationship Id="rId41" Type="http://schemas.openxmlformats.org/officeDocument/2006/relationships/hyperlink" Target="https://kids.kiddle.co/Coalition" TargetMode="External"/><Relationship Id="rId44" Type="http://schemas.openxmlformats.org/officeDocument/2006/relationships/hyperlink" Target="https://kids.britannica.com/kids/article/Larry-Itliong/634086" TargetMode="External"/><Relationship Id="rId43" Type="http://schemas.openxmlformats.org/officeDocument/2006/relationships/hyperlink" Target="https://www.twinkl.co.uk/teaching-wiki/cesar-chavez" TargetMode="External"/><Relationship Id="rId46" Type="http://schemas.openxmlformats.org/officeDocument/2006/relationships/hyperlink" Target="https://libraries.ucsd.edu/farmworkermovement/gallery/thumbnails.php?album=473" TargetMode="External"/><Relationship Id="rId45" Type="http://schemas.openxmlformats.org/officeDocument/2006/relationships/hyperlink" Target="https://www.facinghistory.org/resource-library/standing-democracy" TargetMode="External"/><Relationship Id="rId48" Type="http://schemas.openxmlformats.org/officeDocument/2006/relationships/hyperlink" Target="https://youtu.be/D0Cd9-eJ-No?si=UUmu7SYAm98K_nWO" TargetMode="External"/><Relationship Id="rId47" Type="http://schemas.openxmlformats.org/officeDocument/2006/relationships/hyperlink" Target="https://www.crmvet.org/docs/mvmt/6510mvmt.pdf" TargetMode="External"/><Relationship Id="rId49" Type="http://schemas.openxmlformats.org/officeDocument/2006/relationships/hyperlink" Target="https://youtu.be/9MJFRr7mY-Y?si=LAIlqCahtULnLPMi" TargetMode="External"/><Relationship Id="rId31" Type="http://schemas.openxmlformats.org/officeDocument/2006/relationships/hyperlink" Target="https://drive.google.com/file/d/1xHzKCe1mh23N9DRWZQTkXhkpI4ZYfi-W/view?usp=drive_link" TargetMode="External"/><Relationship Id="rId30" Type="http://schemas.openxmlformats.org/officeDocument/2006/relationships/hyperlink" Target="https://kids.britannica.com/kids/article/Larry-Itliong/634086" TargetMode="External"/><Relationship Id="rId33" Type="http://schemas.openxmlformats.org/officeDocument/2006/relationships/hyperlink" Target="https://youtu.be/D0Cd9-eJ-No?si=UUmu7SYAm98K_nWO" TargetMode="External"/><Relationship Id="rId32" Type="http://schemas.openxmlformats.org/officeDocument/2006/relationships/hyperlink" Target="https://www.crmvet.org/docs/mvmt/6510mvmt.pdf" TargetMode="External"/><Relationship Id="rId35" Type="http://schemas.openxmlformats.org/officeDocument/2006/relationships/hyperlink" Target="https://www.farmworkerjustice.org/stories-from-the-field/" TargetMode="External"/><Relationship Id="rId34" Type="http://schemas.openxmlformats.org/officeDocument/2006/relationships/hyperlink" Target="https://docs.google.com/document/d/1NGfER-cohcACUSZSfOZGVT7qW89XVmlN-8YxDLbe1bY/edit?tab=t.0" TargetMode="External"/><Relationship Id="rId37" Type="http://schemas.openxmlformats.org/officeDocument/2006/relationships/hyperlink" Target="https://www.youtube.com/watch?v=eP-mv5IjFzY" TargetMode="External"/><Relationship Id="rId36" Type="http://schemas.openxmlformats.org/officeDocument/2006/relationships/hyperlink" Target="https://www.youtube.com/watch?v=Kn6I1JUHklU)" TargetMode="External"/><Relationship Id="rId39" Type="http://schemas.openxmlformats.org/officeDocument/2006/relationships/hyperlink" Target="https://www.loc.gov/collections/civil-rights-history-project/articles-and-essays/" TargetMode="External"/><Relationship Id="rId38" Type="http://schemas.openxmlformats.org/officeDocument/2006/relationships/hyperlink" Target="https://drive.google.com/file/d/1YplbjU8ZACuouov4Br7ZX0zQVkXXPlzi/view?usp=drive_link" TargetMode="External"/><Relationship Id="rId20" Type="http://schemas.openxmlformats.org/officeDocument/2006/relationships/hyperlink" Target="https://drive.google.com/file/d/1xHzKCe1mh23N9DRWZQTkXhkpI4ZYfi-W/view?usp=drive_link" TargetMode="External"/><Relationship Id="rId22" Type="http://schemas.openxmlformats.org/officeDocument/2006/relationships/hyperlink" Target="https://www.youtube.com/watch?v=NVrFA24bc0c" TargetMode="External"/><Relationship Id="rId21" Type="http://schemas.openxmlformats.org/officeDocument/2006/relationships/hyperlink" Target="https://www.timetoast.com/timelines/filipino-immigration-to-america" TargetMode="External"/><Relationship Id="rId24" Type="http://schemas.openxmlformats.org/officeDocument/2006/relationships/hyperlink" Target="https://drive.google.com/file/d/1S6VYFxLSYTsziMFYdSqQj0I5jMwb_3N-/view?usp=drive_link" TargetMode="External"/><Relationship Id="rId23" Type="http://schemas.openxmlformats.org/officeDocument/2006/relationships/hyperlink" Target="https://www.youtube.com/watch?v=KjH0UZGQag8" TargetMode="External"/><Relationship Id="rId26" Type="http://schemas.openxmlformats.org/officeDocument/2006/relationships/hyperlink" Target="https://drive.google.com/file/d/1YplbjU8ZACuouov4Br7ZX0zQVkXXPlzi/view?usp=drive_link" TargetMode="External"/><Relationship Id="rId25" Type="http://schemas.openxmlformats.org/officeDocument/2006/relationships/hyperlink" Target="https://kids.kiddle.co/Coalition" TargetMode="External"/><Relationship Id="rId28" Type="http://schemas.openxmlformats.org/officeDocument/2006/relationships/hyperlink" Target="https://www.youtube.com/watch?v=dtnZYe8fYN4" TargetMode="External"/><Relationship Id="rId27" Type="http://schemas.openxmlformats.org/officeDocument/2006/relationships/hyperlink" Target="https://www.hachettebookgroup.com/articles/teach-kids-their-first-amendment-rights/" TargetMode="External"/><Relationship Id="rId29" Type="http://schemas.openxmlformats.org/officeDocument/2006/relationships/hyperlink" Target="https://www.twinkl.co.uk/teaching-wiki/cesar-chavez" TargetMode="External"/><Relationship Id="rId11" Type="http://schemas.openxmlformats.org/officeDocument/2006/relationships/hyperlink" Target="https://www.youtube.com/watch?v=jTl17BnAaPk" TargetMode="External"/><Relationship Id="rId10" Type="http://schemas.openxmlformats.org/officeDocument/2006/relationships/hyperlink" Target="https://www.youtube.com/watch?v=jTl17BnAaPk" TargetMode="External"/><Relationship Id="rId13" Type="http://schemas.openxmlformats.org/officeDocument/2006/relationships/hyperlink" Target="https://drive.google.com/file/d/1xHzKCe1mh23N9DRWZQTkXhkpI4ZYfi-W/view?usp=drive_link" TargetMode="External"/><Relationship Id="rId12" Type="http://schemas.openxmlformats.org/officeDocument/2006/relationships/hyperlink" Target="https://drive.google.com/file/d/1bFrBstXe4LwVU4aRr_wyO0_aVx0qTkeP/view?usp=drive_link" TargetMode="External"/><Relationship Id="rId15" Type="http://schemas.openxmlformats.org/officeDocument/2006/relationships/hyperlink" Target="https://kids.britannica.com/kids/article/Larry-Itliong/634086" TargetMode="External"/><Relationship Id="rId14" Type="http://schemas.openxmlformats.org/officeDocument/2006/relationships/hyperlink" Target="https://www.twinkl.co.uk/teaching-wiki/cesar-chavez" TargetMode="External"/><Relationship Id="rId17" Type="http://schemas.openxmlformats.org/officeDocument/2006/relationships/hyperlink" Target="https://kids.britannica.com/kids/article/Larry-Itliong/634086" TargetMode="External"/><Relationship Id="rId16" Type="http://schemas.openxmlformats.org/officeDocument/2006/relationships/hyperlink" Target="https://www.twinkl.co.uk/teaching-wiki/cesar-chavez" TargetMode="External"/><Relationship Id="rId19" Type="http://schemas.openxmlformats.org/officeDocument/2006/relationships/hyperlink" Target="https://www.youtube.com/watch?v=-YM4QorREGE" TargetMode="External"/><Relationship Id="rId18" Type="http://schemas.openxmlformats.org/officeDocument/2006/relationships/hyperlink" Target="https://drive.google.com/file/d/1xHzKCe1mh23N9DRWZQTkXhkpI4ZYfi-W/view?usp=drive_link" TargetMode="External"/><Relationship Id="rId1" Type="http://schemas.openxmlformats.org/officeDocument/2006/relationships/hyperlink" Target="https://www.readwritethink.org/classroom-resources/student-interactives/timeline" TargetMode="External"/><Relationship Id="rId2" Type="http://schemas.openxmlformats.org/officeDocument/2006/relationships/hyperlink" Target="https://www.timetoast.com/timelines/filipino-immigration-to-america" TargetMode="External"/><Relationship Id="rId3" Type="http://schemas.openxmlformats.org/officeDocument/2006/relationships/hyperlink" Target="https://drive.google.com/file/d/1S6VYFxLSYTsziMFYdSqQj0I5jMwb_3N-/view?usp=drive_link" TargetMode="External"/><Relationship Id="rId4" Type="http://schemas.openxmlformats.org/officeDocument/2006/relationships/hyperlink" Target="https://www.youtube.com/watch?v=jTl17BnAaPk" TargetMode="External"/><Relationship Id="rId9" Type="http://schemas.openxmlformats.org/officeDocument/2006/relationships/hyperlink" Target="https://ufw.org/research/history/mexicans-filipinos-joined-together/" TargetMode="External"/><Relationship Id="rId5" Type="http://schemas.openxmlformats.org/officeDocument/2006/relationships/hyperlink" Target="https://drive.google.com/file/d/1m753e7_xwMEalzQvqXHx7dsXywydc8x9/view?usp=drive_link" TargetMode="External"/><Relationship Id="rId6" Type="http://schemas.openxmlformats.org/officeDocument/2006/relationships/hyperlink" Target="https://docs.google.com/document/d/1NGfER-cohcACUSZSfOZGVT7qW89XVmlN-8YxDLbe1bY/edit?usp=sharing" TargetMode="External"/><Relationship Id="rId7" Type="http://schemas.openxmlformats.org/officeDocument/2006/relationships/hyperlink" Target="https://nfwm.org/farm-workers/farm-worker-issues/children-in-the-fields/" TargetMode="External"/><Relationship Id="rId8" Type="http://schemas.openxmlformats.org/officeDocument/2006/relationships/hyperlink" Target="https://www.youtube.com/watch?v=jTl17BnAaPk" TargetMode="External"/><Relationship Id="rId51" Type="http://schemas.openxmlformats.org/officeDocument/2006/relationships/hyperlink" Target="https://libraries.ucsd.edu/farmworkermovement/gallery/thumbnails.php?album=473" TargetMode="External"/><Relationship Id="rId50" Type="http://schemas.openxmlformats.org/officeDocument/2006/relationships/hyperlink" Target="https://uniontrack.com/blog/media-depicts-labor-issues" TargetMode="External"/><Relationship Id="rId53" Type="http://schemas.openxmlformats.org/officeDocument/2006/relationships/hyperlink" Target="https://www.youtube.com/watch?v=ewu-v36szlE" TargetMode="External"/><Relationship Id="rId52" Type="http://schemas.openxmlformats.org/officeDocument/2006/relationships/hyperlink" Target="https://pvarts.org/dev/wp-content/uploads/2020/06/Yaya-Timeline-of-Agricultural-Labor-USA.pdf" TargetMode="External"/><Relationship Id="rId55" Type="http://schemas.openxmlformats.org/officeDocument/2006/relationships/hyperlink" Target="https://www.learningforjustice.org/classroom-resources/lessons/labor-matters" TargetMode="External"/><Relationship Id="rId54" Type="http://schemas.openxmlformats.org/officeDocument/2006/relationships/hyperlink" Target="https://www.youtube.com/watch?v=OnxT2Ulfu7o" TargetMode="External"/><Relationship Id="rId56" Type="http://schemas.openxmlformats.org/officeDocument/2006/relationships/drawing" Target="../drawings/drawing25.xml"/><Relationship Id="rId58" Type="http://schemas.openxmlformats.org/officeDocument/2006/relationships/table" Target="../tables/table10.xml"/></Relationships>
</file>

<file path=xl/worksheets/_rels/sheet26.xml.rels><?xml version="1.0" encoding="UTF-8" standalone="yes"?><Relationships xmlns="http://schemas.openxmlformats.org/package/2006/relationships"><Relationship Id="rId21" Type="http://schemas.openxmlformats.org/officeDocument/2006/relationships/table" Target="../tables/table11.xml"/><Relationship Id="rId11" Type="http://schemas.openxmlformats.org/officeDocument/2006/relationships/hyperlink" Target="https://uniontrack.com/blog/media-depicts-labor-issues" TargetMode="External"/><Relationship Id="rId10" Type="http://schemas.openxmlformats.org/officeDocument/2006/relationships/hyperlink" Target="https://youtu.be/9MJFRr7mY-Y?si=LAIlqCahtULnLPMi" TargetMode="External"/><Relationship Id="rId13" Type="http://schemas.openxmlformats.org/officeDocument/2006/relationships/hyperlink" Target="https://www.youtube.com/watch?v=eP-mv5IjFzY" TargetMode="External"/><Relationship Id="rId12" Type="http://schemas.openxmlformats.org/officeDocument/2006/relationships/hyperlink" Target="https://www.youtube.com/watch?v=Kn6I1JUHklU)" TargetMode="External"/><Relationship Id="rId15" Type="http://schemas.openxmlformats.org/officeDocument/2006/relationships/hyperlink" Target="https://www.youtube.com/watch?v=dtnZYe8fYN4" TargetMode="External"/><Relationship Id="rId14" Type="http://schemas.openxmlformats.org/officeDocument/2006/relationships/hyperlink" Target="https://www.youtube.com/watch?v=KjH0UZGQag8" TargetMode="External"/><Relationship Id="rId17" Type="http://schemas.openxmlformats.org/officeDocument/2006/relationships/hyperlink" Target="https://youtu.be/9MJFRr7mY-Y?si=LAIlqCahtULnLPMi" TargetMode="External"/><Relationship Id="rId16" Type="http://schemas.openxmlformats.org/officeDocument/2006/relationships/hyperlink" Target="https://youtu.be/D0Cd9-eJ-No?si=UUmu7SYAm98K_nWO" TargetMode="External"/><Relationship Id="rId19" Type="http://schemas.openxmlformats.org/officeDocument/2006/relationships/drawing" Target="../drawings/drawing26.xml"/><Relationship Id="rId18" Type="http://schemas.openxmlformats.org/officeDocument/2006/relationships/hyperlink" Target="https://www.youtube.com/watch?v=ewu-v36szlE" TargetMode="External"/><Relationship Id="rId1" Type="http://schemas.openxmlformats.org/officeDocument/2006/relationships/hyperlink" Target="https://www.youtube.com/watch?v=jTl17BnAaPk" TargetMode="External"/><Relationship Id="rId2" Type="http://schemas.openxmlformats.org/officeDocument/2006/relationships/hyperlink" Target="https://www.youtube.com/watch?v=jTl17BnAaPk" TargetMode="External"/><Relationship Id="rId3" Type="http://schemas.openxmlformats.org/officeDocument/2006/relationships/hyperlink" Target="https://www.twinkl.co.uk/teaching-wiki/cesar-chavez" TargetMode="External"/><Relationship Id="rId4" Type="http://schemas.openxmlformats.org/officeDocument/2006/relationships/hyperlink" Target="https://www.youtube.com/watch?v=-YM4QorREGE" TargetMode="External"/><Relationship Id="rId9" Type="http://schemas.openxmlformats.org/officeDocument/2006/relationships/hyperlink" Target="https://youtu.be/D0Cd9-eJ-No?si=UUmu7SYAm98K_nWO" TargetMode="External"/><Relationship Id="rId5" Type="http://schemas.openxmlformats.org/officeDocument/2006/relationships/hyperlink" Target="https://www.youtube.com/watch?v=KjH0UZGQag8" TargetMode="External"/><Relationship Id="rId6" Type="http://schemas.openxmlformats.org/officeDocument/2006/relationships/hyperlink" Target="https://drive.google.com/file/d/1S6VYFxLSYTsziMFYdSqQj0I5jMwb_3N-/view?usp=drive_link" TargetMode="External"/><Relationship Id="rId7" Type="http://schemas.openxmlformats.org/officeDocument/2006/relationships/hyperlink" Target="https://drive.google.com/file/d/1xHzKCe1mh23N9DRWZQTkXhkpI4ZYfi-W/view?usp=drive_link" TargetMode="External"/><Relationship Id="rId8" Type="http://schemas.openxmlformats.org/officeDocument/2006/relationships/hyperlink" Target="https://www.crmvet.org/docs/mvmt/6510mvmt.pdf" TargetMode="External"/></Relationships>
</file>

<file path=xl/worksheets/_rels/sheet2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jTl17BnAaPk" TargetMode="External"/><Relationship Id="rId2" Type="http://schemas.openxmlformats.org/officeDocument/2006/relationships/drawing" Target="../drawings/drawing27.xml"/><Relationship Id="rId4" Type="http://schemas.openxmlformats.org/officeDocument/2006/relationships/table" Target="../tables/table12.xml"/></Relationships>
</file>

<file path=xl/worksheets/_rels/sheet28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jTl17BnAaPk" TargetMode="External"/><Relationship Id="rId2" Type="http://schemas.openxmlformats.org/officeDocument/2006/relationships/drawing" Target="../drawings/drawing28.xml"/><Relationship Id="rId4" Type="http://schemas.openxmlformats.org/officeDocument/2006/relationships/table" Target="../tables/table1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  <col customWidth="1" min="2" max="2" width="7.88"/>
    <col customWidth="1" min="3" max="3" width="33.0"/>
    <col customWidth="1" min="4" max="4" width="35.25"/>
    <col customWidth="1" min="5" max="5" width="52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3.0</v>
      </c>
      <c r="B2" s="3">
        <v>1.0</v>
      </c>
      <c r="C2" s="4" t="s">
        <v>5</v>
      </c>
      <c r="D2" s="4" t="s">
        <v>6</v>
      </c>
      <c r="E2" s="5" t="s">
        <v>7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">
        <v>3.0</v>
      </c>
      <c r="B3" s="3">
        <v>2.0</v>
      </c>
      <c r="C3" s="4" t="s">
        <v>8</v>
      </c>
      <c r="D3" s="4" t="s">
        <v>6</v>
      </c>
      <c r="E3" s="5" t="s">
        <v>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">
        <v>3.0</v>
      </c>
      <c r="B4" s="3">
        <v>3.0</v>
      </c>
      <c r="C4" s="4" t="s">
        <v>10</v>
      </c>
      <c r="D4" s="4" t="s">
        <v>6</v>
      </c>
      <c r="E4" s="5" t="s">
        <v>11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">
        <v>3.0</v>
      </c>
      <c r="B5" s="3">
        <v>4.0</v>
      </c>
      <c r="C5" s="4" t="s">
        <v>12</v>
      </c>
      <c r="D5" s="4" t="s">
        <v>6</v>
      </c>
      <c r="E5" s="5" t="s">
        <v>13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3">
        <v>3.0</v>
      </c>
      <c r="B6" s="3">
        <v>5.0</v>
      </c>
      <c r="C6" s="4" t="s">
        <v>14</v>
      </c>
      <c r="D6" s="4" t="s">
        <v>6</v>
      </c>
      <c r="E6" s="5" t="s">
        <v>15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3">
        <v>3.0</v>
      </c>
      <c r="B7" s="3">
        <v>6.0</v>
      </c>
      <c r="C7" s="4" t="s">
        <v>16</v>
      </c>
      <c r="D7" s="4" t="s">
        <v>17</v>
      </c>
      <c r="E7" s="5" t="s">
        <v>18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3">
        <v>3.0</v>
      </c>
      <c r="B8" s="3">
        <v>7.0</v>
      </c>
      <c r="C8" s="4" t="s">
        <v>19</v>
      </c>
      <c r="D8" s="4" t="s">
        <v>6</v>
      </c>
      <c r="E8" s="5" t="s">
        <v>20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3">
        <v>3.0</v>
      </c>
      <c r="B9" s="3">
        <v>8.0</v>
      </c>
      <c r="C9" s="4" t="s">
        <v>21</v>
      </c>
      <c r="D9" s="4" t="s">
        <v>22</v>
      </c>
      <c r="E9" s="5" t="s">
        <v>23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7">
        <v>4.0</v>
      </c>
      <c r="B10" s="7">
        <v>1.0</v>
      </c>
      <c r="C10" s="8" t="s">
        <v>24</v>
      </c>
      <c r="D10" s="8" t="s">
        <v>25</v>
      </c>
      <c r="E10" s="9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7">
        <v>4.0</v>
      </c>
      <c r="B11" s="7">
        <v>2.0</v>
      </c>
      <c r="C11" s="8" t="s">
        <v>27</v>
      </c>
      <c r="D11" s="8" t="s">
        <v>25</v>
      </c>
      <c r="E11" s="9" t="s">
        <v>28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>
        <v>4.0</v>
      </c>
      <c r="B12" s="7">
        <v>3.0</v>
      </c>
      <c r="C12" s="8" t="s">
        <v>29</v>
      </c>
      <c r="D12" s="8" t="s">
        <v>25</v>
      </c>
      <c r="E12" s="9" t="s">
        <v>30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7">
        <v>4.0</v>
      </c>
      <c r="B13" s="7">
        <v>4.0</v>
      </c>
      <c r="C13" s="8" t="s">
        <v>31</v>
      </c>
      <c r="D13" s="8" t="s">
        <v>25</v>
      </c>
      <c r="E13" s="9" t="s">
        <v>32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7">
        <v>4.0</v>
      </c>
      <c r="B14" s="7">
        <v>5.0</v>
      </c>
      <c r="C14" s="8" t="s">
        <v>33</v>
      </c>
      <c r="D14" s="8" t="s">
        <v>25</v>
      </c>
      <c r="E14" s="9" t="s">
        <v>34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">
        <v>4.0</v>
      </c>
      <c r="B15" s="7">
        <v>6.0</v>
      </c>
      <c r="C15" s="8" t="s">
        <v>35</v>
      </c>
      <c r="D15" s="8" t="s">
        <v>25</v>
      </c>
      <c r="E15" s="9" t="s">
        <v>36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7">
        <v>4.0</v>
      </c>
      <c r="B16" s="7">
        <v>7.0</v>
      </c>
      <c r="C16" s="8" t="s">
        <v>37</v>
      </c>
      <c r="D16" s="8" t="s">
        <v>25</v>
      </c>
      <c r="E16" s="9" t="s">
        <v>38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7">
        <v>4.0</v>
      </c>
      <c r="B17" s="7">
        <v>8.0</v>
      </c>
      <c r="C17" s="8" t="s">
        <v>39</v>
      </c>
      <c r="D17" s="8" t="s">
        <v>25</v>
      </c>
      <c r="E17" s="9" t="s">
        <v>40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7">
        <v>5.0</v>
      </c>
      <c r="B18" s="7">
        <v>1.0</v>
      </c>
      <c r="C18" s="8" t="s">
        <v>41</v>
      </c>
      <c r="D18" s="8" t="s">
        <v>42</v>
      </c>
      <c r="E18" s="9" t="s">
        <v>43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7">
        <v>5.0</v>
      </c>
      <c r="B19" s="7">
        <v>2.0</v>
      </c>
      <c r="C19" s="8" t="s">
        <v>44</v>
      </c>
      <c r="D19" s="8" t="s">
        <v>42</v>
      </c>
      <c r="E19" s="9" t="s">
        <v>45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7">
        <v>5.0</v>
      </c>
      <c r="B20" s="7">
        <v>3.0</v>
      </c>
      <c r="C20" s="8" t="s">
        <v>46</v>
      </c>
      <c r="D20" s="8" t="s">
        <v>42</v>
      </c>
      <c r="E20" s="9" t="s">
        <v>47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7">
        <v>5.0</v>
      </c>
      <c r="B21" s="7">
        <v>4.0</v>
      </c>
      <c r="C21" s="8" t="s">
        <v>48</v>
      </c>
      <c r="D21" s="8" t="s">
        <v>42</v>
      </c>
      <c r="E21" s="9" t="s">
        <v>49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7">
        <v>5.0</v>
      </c>
      <c r="B22" s="7">
        <v>5.0</v>
      </c>
      <c r="C22" s="8" t="s">
        <v>50</v>
      </c>
      <c r="D22" s="8" t="s">
        <v>42</v>
      </c>
      <c r="E22" s="9" t="s">
        <v>51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7">
        <v>5.0</v>
      </c>
      <c r="B23" s="7">
        <v>6.0</v>
      </c>
      <c r="C23" s="8" t="s">
        <v>52</v>
      </c>
      <c r="D23" s="8" t="s">
        <v>42</v>
      </c>
      <c r="E23" s="9" t="s">
        <v>53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7">
        <v>5.0</v>
      </c>
      <c r="B24" s="7">
        <v>7.0</v>
      </c>
      <c r="C24" s="8" t="s">
        <v>54</v>
      </c>
      <c r="D24" s="8" t="s">
        <v>42</v>
      </c>
      <c r="E24" s="9" t="s">
        <v>55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7">
        <v>5.0</v>
      </c>
      <c r="B25" s="7">
        <v>8.0</v>
      </c>
      <c r="C25" s="8" t="s">
        <v>56</v>
      </c>
      <c r="D25" s="8" t="s">
        <v>42</v>
      </c>
      <c r="E25" s="9" t="s">
        <v>57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0"/>
      <c r="B26" s="10"/>
      <c r="C26" s="6"/>
      <c r="D26" s="6"/>
      <c r="E26" s="1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0"/>
      <c r="B27" s="10"/>
      <c r="C27" s="6"/>
      <c r="D27" s="6"/>
      <c r="E27" s="1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0"/>
      <c r="B28" s="10"/>
      <c r="C28" s="6"/>
      <c r="D28" s="6"/>
      <c r="E28" s="1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0"/>
      <c r="B29" s="10"/>
      <c r="C29" s="6"/>
      <c r="D29" s="6"/>
      <c r="E29" s="1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0"/>
      <c r="B30" s="10"/>
      <c r="C30" s="6"/>
      <c r="D30" s="6"/>
      <c r="E30" s="1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0"/>
      <c r="B31" s="10"/>
      <c r="C31" s="6"/>
      <c r="D31" s="6"/>
      <c r="E31" s="1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0"/>
      <c r="B32" s="10"/>
      <c r="C32" s="6"/>
      <c r="D32" s="6"/>
      <c r="E32" s="1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0"/>
      <c r="B33" s="10"/>
      <c r="C33" s="6"/>
      <c r="D33" s="6"/>
      <c r="E33" s="1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0"/>
      <c r="B34" s="10"/>
      <c r="C34" s="6"/>
      <c r="D34" s="6"/>
      <c r="E34" s="1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0"/>
      <c r="B35" s="10"/>
      <c r="C35" s="6"/>
      <c r="D35" s="6"/>
      <c r="E35" s="1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0"/>
      <c r="B36" s="10"/>
      <c r="C36" s="6"/>
      <c r="D36" s="6"/>
      <c r="E36" s="1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0"/>
      <c r="B37" s="10"/>
      <c r="C37" s="6"/>
      <c r="D37" s="6"/>
      <c r="E37" s="1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0"/>
      <c r="B38" s="10"/>
      <c r="C38" s="6"/>
      <c r="D38" s="6"/>
      <c r="E38" s="1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0"/>
      <c r="B39" s="10"/>
      <c r="C39" s="6"/>
      <c r="D39" s="6"/>
      <c r="E39" s="1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0"/>
      <c r="B40" s="10"/>
      <c r="C40" s="6"/>
      <c r="D40" s="6"/>
      <c r="E40" s="1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0"/>
      <c r="B41" s="10"/>
      <c r="C41" s="6"/>
      <c r="D41" s="6"/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0"/>
      <c r="B42" s="10"/>
      <c r="C42" s="6"/>
      <c r="D42" s="6"/>
      <c r="E42" s="1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0"/>
      <c r="B43" s="10"/>
      <c r="C43" s="6"/>
      <c r="D43" s="6"/>
      <c r="E43" s="1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0"/>
      <c r="B44" s="10"/>
      <c r="C44" s="6"/>
      <c r="D44" s="6"/>
      <c r="E44" s="1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0"/>
      <c r="B45" s="10"/>
      <c r="C45" s="6"/>
      <c r="D45" s="6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0"/>
      <c r="B46" s="10"/>
      <c r="C46" s="6"/>
      <c r="D46" s="6"/>
      <c r="E46" s="1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0"/>
      <c r="B47" s="10"/>
      <c r="C47" s="6"/>
      <c r="D47" s="6"/>
      <c r="E47" s="1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0"/>
      <c r="B48" s="10"/>
      <c r="C48" s="6"/>
      <c r="D48" s="6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0"/>
      <c r="B49" s="10"/>
      <c r="C49" s="6"/>
      <c r="D49" s="6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0"/>
      <c r="B50" s="10"/>
      <c r="C50" s="6"/>
      <c r="D50" s="6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0"/>
      <c r="B51" s="10"/>
      <c r="C51" s="6"/>
      <c r="D51" s="6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0"/>
      <c r="B52" s="10"/>
      <c r="C52" s="6"/>
      <c r="D52" s="6"/>
      <c r="E52" s="1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0"/>
      <c r="B53" s="10"/>
      <c r="C53" s="6"/>
      <c r="D53" s="6"/>
      <c r="E53" s="1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0"/>
      <c r="B54" s="10"/>
      <c r="C54" s="6"/>
      <c r="D54" s="6"/>
      <c r="E54" s="1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0"/>
      <c r="B55" s="10"/>
      <c r="C55" s="6"/>
      <c r="D55" s="6"/>
      <c r="E55" s="1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0"/>
      <c r="B56" s="10"/>
      <c r="C56" s="6"/>
      <c r="D56" s="6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0"/>
      <c r="B57" s="10"/>
      <c r="C57" s="6"/>
      <c r="D57" s="6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0"/>
      <c r="B58" s="10"/>
      <c r="C58" s="6"/>
      <c r="D58" s="6"/>
      <c r="E58" s="1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0"/>
      <c r="B59" s="10"/>
      <c r="C59" s="6"/>
      <c r="D59" s="6"/>
      <c r="E59" s="1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0"/>
      <c r="B60" s="10"/>
      <c r="C60" s="6"/>
      <c r="D60" s="6"/>
      <c r="E60" s="1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0"/>
      <c r="B61" s="10"/>
      <c r="C61" s="6"/>
      <c r="D61" s="6"/>
      <c r="E61" s="1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0"/>
      <c r="B62" s="10"/>
      <c r="C62" s="6"/>
      <c r="D62" s="6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0"/>
      <c r="B63" s="10"/>
      <c r="C63" s="6"/>
      <c r="D63" s="6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0"/>
      <c r="B64" s="10"/>
      <c r="C64" s="6"/>
      <c r="D64" s="6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0"/>
      <c r="B65" s="10"/>
      <c r="C65" s="6"/>
      <c r="D65" s="6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0"/>
      <c r="B66" s="10"/>
      <c r="C66" s="6"/>
      <c r="D66" s="6"/>
      <c r="E66" s="1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0"/>
      <c r="B67" s="10"/>
      <c r="C67" s="6"/>
      <c r="D67" s="6"/>
      <c r="E67" s="1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0"/>
      <c r="B68" s="10"/>
      <c r="C68" s="6"/>
      <c r="D68" s="6"/>
      <c r="E68" s="1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0"/>
      <c r="B69" s="10"/>
      <c r="C69" s="6"/>
      <c r="D69" s="6"/>
      <c r="E69" s="1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0"/>
      <c r="B70" s="10"/>
      <c r="C70" s="6"/>
      <c r="D70" s="6"/>
      <c r="E70" s="1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0"/>
      <c r="B71" s="10"/>
      <c r="C71" s="6"/>
      <c r="D71" s="6"/>
      <c r="E71" s="1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0"/>
      <c r="B72" s="10"/>
      <c r="C72" s="6"/>
      <c r="D72" s="6"/>
      <c r="E72" s="1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0"/>
      <c r="B73" s="10"/>
      <c r="C73" s="6"/>
      <c r="D73" s="6"/>
      <c r="E73" s="1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0"/>
      <c r="B74" s="10"/>
      <c r="C74" s="6"/>
      <c r="D74" s="6"/>
      <c r="E74" s="1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0"/>
      <c r="B75" s="10"/>
      <c r="C75" s="6"/>
      <c r="D75" s="6"/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0"/>
      <c r="B76" s="10"/>
      <c r="C76" s="6"/>
      <c r="D76" s="6"/>
      <c r="E76" s="1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0"/>
      <c r="B77" s="10"/>
      <c r="C77" s="6"/>
      <c r="D77" s="6"/>
      <c r="E77" s="1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0"/>
      <c r="B78" s="10"/>
      <c r="C78" s="6"/>
      <c r="D78" s="6"/>
      <c r="E78" s="1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0"/>
      <c r="B79" s="10"/>
      <c r="C79" s="6"/>
      <c r="D79" s="6"/>
      <c r="E79" s="1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0"/>
      <c r="B80" s="10"/>
      <c r="C80" s="6"/>
      <c r="D80" s="6"/>
      <c r="E80" s="1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0"/>
      <c r="B81" s="10"/>
      <c r="C81" s="6"/>
      <c r="D81" s="6"/>
      <c r="E81" s="1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0"/>
      <c r="B82" s="10"/>
      <c r="C82" s="6"/>
      <c r="D82" s="6"/>
      <c r="E82" s="1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0"/>
      <c r="B83" s="10"/>
      <c r="C83" s="6"/>
      <c r="D83" s="6"/>
      <c r="E83" s="1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0"/>
      <c r="B84" s="10"/>
      <c r="C84" s="6"/>
      <c r="D84" s="6"/>
      <c r="E84" s="1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0"/>
      <c r="B85" s="10"/>
      <c r="C85" s="6"/>
      <c r="D85" s="6"/>
      <c r="E85" s="1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0"/>
      <c r="B86" s="10"/>
      <c r="C86" s="6"/>
      <c r="D86" s="6"/>
      <c r="E86" s="1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0"/>
      <c r="B87" s="10"/>
      <c r="C87" s="6"/>
      <c r="D87" s="6"/>
      <c r="E87" s="1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0"/>
      <c r="B88" s="10"/>
      <c r="C88" s="6"/>
      <c r="D88" s="6"/>
      <c r="E88" s="1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0"/>
      <c r="B89" s="10"/>
      <c r="C89" s="6"/>
      <c r="D89" s="6"/>
      <c r="E89" s="1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0"/>
      <c r="B90" s="10"/>
      <c r="C90" s="6"/>
      <c r="D90" s="6"/>
      <c r="E90" s="1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0"/>
      <c r="B91" s="10"/>
      <c r="C91" s="6"/>
      <c r="D91" s="6"/>
      <c r="E91" s="1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0"/>
      <c r="B92" s="10"/>
      <c r="C92" s="6"/>
      <c r="D92" s="6"/>
      <c r="E92" s="1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0"/>
      <c r="B93" s="10"/>
      <c r="C93" s="6"/>
      <c r="D93" s="6"/>
      <c r="E93" s="1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0"/>
      <c r="B94" s="10"/>
      <c r="C94" s="6"/>
      <c r="D94" s="6"/>
      <c r="E94" s="1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0"/>
      <c r="B95" s="10"/>
      <c r="C95" s="6"/>
      <c r="D95" s="6"/>
      <c r="E95" s="1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0"/>
      <c r="B96" s="10"/>
      <c r="C96" s="6"/>
      <c r="D96" s="6"/>
      <c r="E96" s="1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0"/>
      <c r="B97" s="10"/>
      <c r="C97" s="6"/>
      <c r="D97" s="6"/>
      <c r="E97" s="1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0"/>
      <c r="B98" s="10"/>
      <c r="C98" s="6"/>
      <c r="D98" s="6"/>
      <c r="E98" s="1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0"/>
      <c r="B99" s="10"/>
      <c r="C99" s="6"/>
      <c r="D99" s="6"/>
      <c r="E99" s="1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0"/>
      <c r="B100" s="10"/>
      <c r="C100" s="6"/>
      <c r="D100" s="6"/>
      <c r="E100" s="1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</sheetData>
  <drawing r:id="rId1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45.63"/>
  </cols>
  <sheetData>
    <row r="1">
      <c r="A1" s="16" t="s">
        <v>58</v>
      </c>
      <c r="B1" s="17"/>
    </row>
    <row r="2">
      <c r="A2" s="16" t="s">
        <v>106</v>
      </c>
      <c r="B2" s="18">
        <v>8.0</v>
      </c>
    </row>
    <row r="3">
      <c r="A3" s="16" t="s">
        <v>107</v>
      </c>
      <c r="B3" s="18">
        <v>0.0</v>
      </c>
    </row>
    <row r="4">
      <c r="A4" s="16" t="s">
        <v>108</v>
      </c>
      <c r="B4" s="18">
        <v>8.0</v>
      </c>
    </row>
    <row r="5">
      <c r="A5" s="16" t="s">
        <v>60</v>
      </c>
      <c r="B5" s="18">
        <v>0.0</v>
      </c>
    </row>
    <row r="7">
      <c r="A7" s="19" t="s">
        <v>109</v>
      </c>
      <c r="B7" s="20"/>
      <c r="C7" s="20"/>
      <c r="D7" s="20"/>
    </row>
    <row r="8">
      <c r="A8" s="12" t="s">
        <v>110</v>
      </c>
      <c r="B8" s="12" t="s">
        <v>111</v>
      </c>
      <c r="C8" s="12" t="s">
        <v>63</v>
      </c>
      <c r="D8" s="12" t="s">
        <v>64</v>
      </c>
    </row>
    <row r="9">
      <c r="A9" s="21">
        <v>45678.03847587963</v>
      </c>
      <c r="B9" s="14">
        <v>9.0</v>
      </c>
      <c r="C9" s="12" t="s">
        <v>65</v>
      </c>
      <c r="D9" s="12" t="s">
        <v>66</v>
      </c>
    </row>
    <row r="10">
      <c r="A10" s="21">
        <v>45678.03847591435</v>
      </c>
      <c r="B10" s="14">
        <v>20.0</v>
      </c>
      <c r="C10" s="12" t="s">
        <v>65</v>
      </c>
      <c r="D10" s="12" t="s">
        <v>66</v>
      </c>
    </row>
    <row r="11">
      <c r="A11" s="21">
        <v>45678.03847594907</v>
      </c>
      <c r="B11" s="14">
        <v>31.0</v>
      </c>
      <c r="C11" s="12" t="s">
        <v>65</v>
      </c>
      <c r="D11" s="12" t="s">
        <v>66</v>
      </c>
    </row>
    <row r="12">
      <c r="A12" s="21">
        <v>45678.0384759838</v>
      </c>
      <c r="B12" s="14">
        <v>42.0</v>
      </c>
      <c r="C12" s="12" t="s">
        <v>65</v>
      </c>
      <c r="D12" s="12" t="s">
        <v>66</v>
      </c>
    </row>
    <row r="13">
      <c r="A13" s="21">
        <v>45678.03847600694</v>
      </c>
      <c r="B13" s="14">
        <v>53.0</v>
      </c>
      <c r="C13" s="12" t="s">
        <v>65</v>
      </c>
      <c r="D13" s="12" t="s">
        <v>66</v>
      </c>
    </row>
    <row r="14">
      <c r="A14" s="21">
        <v>45678.03847605324</v>
      </c>
      <c r="B14" s="14">
        <v>64.0</v>
      </c>
      <c r="C14" s="12" t="s">
        <v>65</v>
      </c>
      <c r="D14" s="12" t="s">
        <v>66</v>
      </c>
    </row>
    <row r="15">
      <c r="A15" s="21">
        <v>45678.03847611111</v>
      </c>
      <c r="B15" s="14">
        <v>75.0</v>
      </c>
      <c r="C15" s="12" t="s">
        <v>65</v>
      </c>
      <c r="D15" s="12" t="s">
        <v>66</v>
      </c>
    </row>
    <row r="16">
      <c r="A16" s="21">
        <v>45678.03847614583</v>
      </c>
      <c r="B16" s="14">
        <v>86.0</v>
      </c>
      <c r="C16" s="12" t="s">
        <v>65</v>
      </c>
      <c r="D16" s="12" t="s">
        <v>66</v>
      </c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8.13"/>
    <col customWidth="1" min="4" max="4" width="51.38"/>
    <col customWidth="1" min="6" max="6" width="44.75"/>
    <col customWidth="1" min="15" max="15" width="35.5"/>
    <col customWidth="1" min="17" max="17" width="45.13"/>
    <col customWidth="1" min="19" max="19" width="35.25"/>
    <col customWidth="1" min="20" max="20" width="43.38"/>
    <col customWidth="1" min="21" max="21" width="17.88"/>
  </cols>
  <sheetData>
    <row r="1">
      <c r="A1" s="22" t="s">
        <v>0</v>
      </c>
      <c r="B1" s="22" t="s">
        <v>1</v>
      </c>
      <c r="C1" s="22" t="s">
        <v>2</v>
      </c>
      <c r="D1" s="22" t="s">
        <v>112</v>
      </c>
      <c r="E1" s="22" t="s">
        <v>4</v>
      </c>
      <c r="F1" s="22" t="s">
        <v>113</v>
      </c>
      <c r="G1" s="22" t="s">
        <v>114</v>
      </c>
      <c r="H1" s="22" t="s">
        <v>115</v>
      </c>
      <c r="I1" s="22" t="s">
        <v>116</v>
      </c>
      <c r="J1" s="22" t="s">
        <v>117</v>
      </c>
      <c r="K1" s="22" t="s">
        <v>118</v>
      </c>
      <c r="L1" s="22" t="s">
        <v>119</v>
      </c>
      <c r="M1" s="22" t="s">
        <v>120</v>
      </c>
      <c r="N1" s="22" t="s">
        <v>121</v>
      </c>
      <c r="O1" s="22" t="s">
        <v>122</v>
      </c>
      <c r="P1" s="22" t="s">
        <v>123</v>
      </c>
      <c r="Q1" s="22" t="s">
        <v>124</v>
      </c>
      <c r="R1" s="22" t="s">
        <v>125</v>
      </c>
      <c r="S1" s="22" t="s">
        <v>126</v>
      </c>
      <c r="T1" s="22" t="s">
        <v>127</v>
      </c>
      <c r="U1" s="22" t="s">
        <v>128</v>
      </c>
      <c r="V1" s="22" t="s">
        <v>129</v>
      </c>
      <c r="W1" s="23"/>
      <c r="X1" s="23"/>
      <c r="Y1" s="23"/>
      <c r="Z1" s="23"/>
    </row>
    <row r="2">
      <c r="A2" s="24">
        <v>3.0</v>
      </c>
      <c r="B2" s="24">
        <v>4.0</v>
      </c>
      <c r="C2" s="25" t="s">
        <v>130</v>
      </c>
      <c r="D2" s="25" t="s">
        <v>131</v>
      </c>
      <c r="E2" s="25" t="s">
        <v>132</v>
      </c>
      <c r="F2" s="25" t="s">
        <v>133</v>
      </c>
      <c r="G2" s="26" t="s">
        <v>134</v>
      </c>
      <c r="H2" s="26" t="s">
        <v>135</v>
      </c>
      <c r="I2" s="26" t="s">
        <v>136</v>
      </c>
      <c r="J2" s="26" t="s">
        <v>137</v>
      </c>
      <c r="K2" s="26" t="s">
        <v>138</v>
      </c>
      <c r="L2" s="27"/>
      <c r="M2" s="27"/>
      <c r="N2" s="27"/>
      <c r="O2" s="25" t="s">
        <v>139</v>
      </c>
      <c r="P2" s="25" t="s">
        <v>140</v>
      </c>
      <c r="Q2" s="25" t="s">
        <v>141</v>
      </c>
      <c r="R2" s="25" t="s">
        <v>142</v>
      </c>
      <c r="S2" s="25" t="s">
        <v>143</v>
      </c>
      <c r="T2" s="25" t="s">
        <v>144</v>
      </c>
      <c r="U2" s="25" t="s">
        <v>145</v>
      </c>
      <c r="V2" s="27"/>
      <c r="W2" s="27"/>
      <c r="X2" s="27"/>
      <c r="Y2" s="27"/>
      <c r="Z2" s="27"/>
    </row>
    <row r="3">
      <c r="A3" s="24">
        <v>3.0</v>
      </c>
      <c r="B3" s="24">
        <v>1.0</v>
      </c>
      <c r="C3" s="25" t="s">
        <v>130</v>
      </c>
      <c r="D3" s="25" t="s">
        <v>131</v>
      </c>
      <c r="E3" s="25" t="s">
        <v>132</v>
      </c>
      <c r="F3" s="25" t="s">
        <v>133</v>
      </c>
      <c r="G3" s="26" t="s">
        <v>134</v>
      </c>
      <c r="H3" s="26" t="s">
        <v>135</v>
      </c>
      <c r="I3" s="26" t="s">
        <v>136</v>
      </c>
      <c r="J3" s="26" t="s">
        <v>137</v>
      </c>
      <c r="K3" s="26" t="s">
        <v>138</v>
      </c>
      <c r="L3" s="27"/>
      <c r="M3" s="27"/>
      <c r="N3" s="27"/>
      <c r="O3" s="25" t="s">
        <v>139</v>
      </c>
      <c r="P3" s="25" t="s">
        <v>140</v>
      </c>
      <c r="Q3" s="25" t="s">
        <v>141</v>
      </c>
      <c r="R3" s="25" t="s">
        <v>142</v>
      </c>
      <c r="S3" s="25" t="s">
        <v>143</v>
      </c>
      <c r="T3" s="25" t="s">
        <v>144</v>
      </c>
      <c r="U3" s="25" t="s">
        <v>145</v>
      </c>
      <c r="V3" s="27"/>
      <c r="W3" s="27"/>
      <c r="X3" s="27"/>
      <c r="Y3" s="27"/>
      <c r="Z3" s="27"/>
    </row>
    <row r="4">
      <c r="A4" s="24">
        <v>4.0</v>
      </c>
      <c r="B4" s="24">
        <v>4.0</v>
      </c>
      <c r="C4" s="25" t="s">
        <v>130</v>
      </c>
      <c r="D4" s="25" t="s">
        <v>131</v>
      </c>
      <c r="E4" s="25" t="s">
        <v>132</v>
      </c>
      <c r="F4" s="25" t="s">
        <v>133</v>
      </c>
      <c r="G4" s="26" t="s">
        <v>134</v>
      </c>
      <c r="H4" s="26" t="s">
        <v>135</v>
      </c>
      <c r="I4" s="26" t="s">
        <v>136</v>
      </c>
      <c r="J4" s="26" t="s">
        <v>137</v>
      </c>
      <c r="K4" s="26" t="s">
        <v>138</v>
      </c>
      <c r="L4" s="27"/>
      <c r="M4" s="27"/>
      <c r="N4" s="27"/>
      <c r="O4" s="25" t="s">
        <v>139</v>
      </c>
      <c r="P4" s="25" t="s">
        <v>140</v>
      </c>
      <c r="Q4" s="25" t="s">
        <v>141</v>
      </c>
      <c r="R4" s="25" t="s">
        <v>142</v>
      </c>
      <c r="S4" s="25" t="s">
        <v>143</v>
      </c>
      <c r="T4" s="25" t="s">
        <v>144</v>
      </c>
      <c r="U4" s="25" t="s">
        <v>145</v>
      </c>
      <c r="V4" s="27"/>
      <c r="W4" s="27"/>
      <c r="X4" s="27"/>
      <c r="Y4" s="27"/>
      <c r="Z4" s="27"/>
    </row>
    <row r="5">
      <c r="A5" s="24">
        <v>4.0</v>
      </c>
      <c r="B5" s="24">
        <v>1.0</v>
      </c>
      <c r="C5" s="25" t="s">
        <v>130</v>
      </c>
      <c r="D5" s="25" t="s">
        <v>131</v>
      </c>
      <c r="E5" s="25" t="s">
        <v>132</v>
      </c>
      <c r="F5" s="25" t="s">
        <v>133</v>
      </c>
      <c r="G5" s="26" t="s">
        <v>134</v>
      </c>
      <c r="H5" s="26" t="s">
        <v>135</v>
      </c>
      <c r="I5" s="26" t="s">
        <v>136</v>
      </c>
      <c r="J5" s="26" t="s">
        <v>137</v>
      </c>
      <c r="K5" s="26" t="s">
        <v>138</v>
      </c>
      <c r="L5" s="27"/>
      <c r="M5" s="27"/>
      <c r="N5" s="27"/>
      <c r="O5" s="25" t="s">
        <v>139</v>
      </c>
      <c r="P5" s="25" t="s">
        <v>140</v>
      </c>
      <c r="Q5" s="25" t="s">
        <v>141</v>
      </c>
      <c r="R5" s="25" t="s">
        <v>142</v>
      </c>
      <c r="S5" s="25" t="s">
        <v>143</v>
      </c>
      <c r="T5" s="25" t="s">
        <v>144</v>
      </c>
      <c r="U5" s="25" t="s">
        <v>145</v>
      </c>
      <c r="V5" s="27"/>
      <c r="W5" s="27"/>
      <c r="X5" s="27"/>
      <c r="Y5" s="27"/>
      <c r="Z5" s="27"/>
    </row>
    <row r="6">
      <c r="A6" s="24">
        <v>5.0</v>
      </c>
      <c r="B6" s="24">
        <v>1.0</v>
      </c>
      <c r="C6" s="25" t="s">
        <v>130</v>
      </c>
      <c r="D6" s="25" t="s">
        <v>131</v>
      </c>
      <c r="E6" s="25" t="s">
        <v>132</v>
      </c>
      <c r="F6" s="25" t="s">
        <v>133</v>
      </c>
      <c r="G6" s="26" t="s">
        <v>134</v>
      </c>
      <c r="H6" s="26" t="s">
        <v>135</v>
      </c>
      <c r="I6" s="26" t="s">
        <v>136</v>
      </c>
      <c r="J6" s="26" t="s">
        <v>137</v>
      </c>
      <c r="K6" s="26" t="s">
        <v>138</v>
      </c>
      <c r="L6" s="27"/>
      <c r="M6" s="27"/>
      <c r="N6" s="27"/>
      <c r="O6" s="25" t="s">
        <v>139</v>
      </c>
      <c r="P6" s="25" t="s">
        <v>140</v>
      </c>
      <c r="Q6" s="25" t="s">
        <v>141</v>
      </c>
      <c r="R6" s="25" t="s">
        <v>142</v>
      </c>
      <c r="S6" s="25" t="s">
        <v>143</v>
      </c>
      <c r="T6" s="25" t="s">
        <v>144</v>
      </c>
      <c r="U6" s="25" t="s">
        <v>145</v>
      </c>
      <c r="V6" s="27"/>
      <c r="W6" s="27"/>
      <c r="X6" s="27"/>
      <c r="Y6" s="27"/>
      <c r="Z6" s="27"/>
    </row>
    <row r="7">
      <c r="A7" s="24">
        <v>5.0</v>
      </c>
      <c r="B7" s="24">
        <v>2.0</v>
      </c>
      <c r="C7" s="25" t="s">
        <v>130</v>
      </c>
      <c r="D7" s="25" t="s">
        <v>131</v>
      </c>
      <c r="E7" s="25" t="s">
        <v>132</v>
      </c>
      <c r="F7" s="25" t="s">
        <v>133</v>
      </c>
      <c r="G7" s="26" t="s">
        <v>134</v>
      </c>
      <c r="H7" s="26" t="s">
        <v>135</v>
      </c>
      <c r="I7" s="26" t="s">
        <v>136</v>
      </c>
      <c r="J7" s="26" t="s">
        <v>137</v>
      </c>
      <c r="K7" s="26" t="s">
        <v>138</v>
      </c>
      <c r="L7" s="27"/>
      <c r="M7" s="27"/>
      <c r="N7" s="27"/>
      <c r="O7" s="25" t="s">
        <v>139</v>
      </c>
      <c r="P7" s="25" t="s">
        <v>140</v>
      </c>
      <c r="Q7" s="25" t="s">
        <v>141</v>
      </c>
      <c r="R7" s="25" t="s">
        <v>142</v>
      </c>
      <c r="S7" s="25" t="s">
        <v>143</v>
      </c>
      <c r="T7" s="25" t="s">
        <v>144</v>
      </c>
      <c r="U7" s="25" t="s">
        <v>145</v>
      </c>
      <c r="V7" s="27"/>
      <c r="W7" s="27"/>
      <c r="X7" s="27"/>
      <c r="Y7" s="27"/>
      <c r="Z7" s="27"/>
    </row>
    <row r="8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hyperlinks>
    <hyperlink r:id="rId1" ref="G2"/>
    <hyperlink r:id="rId2" ref="H2"/>
    <hyperlink r:id="rId3" ref="I2"/>
    <hyperlink r:id="rId4" ref="J2"/>
    <hyperlink r:id="rId5" ref="K2"/>
    <hyperlink r:id="rId6" ref="G3"/>
    <hyperlink r:id="rId7" ref="H3"/>
    <hyperlink r:id="rId8" ref="I3"/>
    <hyperlink r:id="rId9" ref="J3"/>
    <hyperlink r:id="rId10" ref="K3"/>
    <hyperlink r:id="rId11" ref="G4"/>
    <hyperlink r:id="rId12" ref="H4"/>
    <hyperlink r:id="rId13" ref="I4"/>
    <hyperlink r:id="rId14" ref="J4"/>
    <hyperlink r:id="rId15" ref="K4"/>
    <hyperlink r:id="rId16" ref="G5"/>
    <hyperlink r:id="rId17" ref="H5"/>
    <hyperlink r:id="rId18" ref="I5"/>
    <hyperlink r:id="rId19" ref="J5"/>
    <hyperlink r:id="rId20" ref="K5"/>
    <hyperlink r:id="rId21" ref="G6"/>
    <hyperlink r:id="rId22" ref="H6"/>
    <hyperlink r:id="rId23" ref="I6"/>
    <hyperlink r:id="rId24" ref="J6"/>
    <hyperlink r:id="rId25" ref="K6"/>
    <hyperlink r:id="rId26" ref="G7"/>
    <hyperlink r:id="rId27" ref="H7"/>
    <hyperlink r:id="rId28" ref="I7"/>
    <hyperlink r:id="rId29" ref="J7"/>
    <hyperlink r:id="rId30" ref="K7"/>
  </hyperlinks>
  <drawing r:id="rId3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8.0"/>
    <col customWidth="1" min="7" max="7" width="30.75"/>
  </cols>
  <sheetData>
    <row r="1">
      <c r="A1" s="12" t="s">
        <v>0</v>
      </c>
      <c r="B1" s="12" t="s">
        <v>146</v>
      </c>
      <c r="C1" s="12" t="s">
        <v>147</v>
      </c>
      <c r="D1" s="12" t="s">
        <v>148</v>
      </c>
      <c r="E1" s="12" t="s">
        <v>149</v>
      </c>
      <c r="F1" s="12" t="s">
        <v>63</v>
      </c>
      <c r="G1" s="12" t="s">
        <v>150</v>
      </c>
    </row>
    <row r="2">
      <c r="A2" s="28" t="s">
        <v>151</v>
      </c>
      <c r="B2" s="12" t="s">
        <v>134</v>
      </c>
      <c r="C2" s="14">
        <v>3.0</v>
      </c>
      <c r="D2" s="14">
        <v>1.0</v>
      </c>
      <c r="E2" s="14">
        <v>1.0</v>
      </c>
      <c r="F2" s="12" t="s">
        <v>152</v>
      </c>
      <c r="G2" s="12" t="s">
        <v>153</v>
      </c>
      <c r="I2" s="16" t="s">
        <v>154</v>
      </c>
    </row>
    <row r="3">
      <c r="A3" s="28" t="s">
        <v>155</v>
      </c>
      <c r="B3" s="12" t="s">
        <v>135</v>
      </c>
      <c r="C3" s="14">
        <v>3.0</v>
      </c>
      <c r="D3" s="14">
        <v>1.0</v>
      </c>
      <c r="E3" s="14">
        <v>1.0</v>
      </c>
      <c r="F3" s="12" t="s">
        <v>152</v>
      </c>
      <c r="G3" s="12" t="s">
        <v>156</v>
      </c>
      <c r="I3" s="12" t="s">
        <v>157</v>
      </c>
      <c r="J3" s="14">
        <v>145.0</v>
      </c>
    </row>
    <row r="4">
      <c r="A4" s="28" t="s">
        <v>158</v>
      </c>
      <c r="B4" s="12" t="s">
        <v>136</v>
      </c>
      <c r="C4" s="14">
        <v>3.0</v>
      </c>
      <c r="D4" s="14">
        <v>1.0</v>
      </c>
      <c r="E4" s="14">
        <v>1.0</v>
      </c>
      <c r="F4" s="12" t="s">
        <v>152</v>
      </c>
      <c r="G4" s="12" t="s">
        <v>159</v>
      </c>
      <c r="I4" s="12" t="s">
        <v>160</v>
      </c>
      <c r="J4" s="14">
        <v>63.0</v>
      </c>
    </row>
    <row r="5">
      <c r="A5" s="28" t="s">
        <v>161</v>
      </c>
      <c r="B5" s="12" t="s">
        <v>137</v>
      </c>
      <c r="C5" s="14">
        <v>3.0</v>
      </c>
      <c r="D5" s="14">
        <v>1.0</v>
      </c>
      <c r="E5" s="14">
        <v>1.0</v>
      </c>
      <c r="F5" s="12" t="s">
        <v>152</v>
      </c>
      <c r="G5" s="12" t="s">
        <v>162</v>
      </c>
      <c r="I5" s="12" t="s">
        <v>163</v>
      </c>
      <c r="J5" s="14">
        <v>82.0</v>
      </c>
    </row>
    <row r="6">
      <c r="A6" s="28" t="s">
        <v>164</v>
      </c>
      <c r="B6" s="12" t="s">
        <v>138</v>
      </c>
      <c r="C6" s="14">
        <v>3.0</v>
      </c>
      <c r="D6" s="14">
        <v>1.0</v>
      </c>
      <c r="E6" s="14">
        <v>1.0</v>
      </c>
      <c r="F6" s="12" t="s">
        <v>152</v>
      </c>
      <c r="G6" s="12" t="s">
        <v>165</v>
      </c>
      <c r="I6" s="12" t="s">
        <v>166</v>
      </c>
      <c r="J6" s="14">
        <v>0.0</v>
      </c>
    </row>
    <row r="7">
      <c r="A7" s="28" t="s">
        <v>155</v>
      </c>
      <c r="B7" s="12" t="s">
        <v>135</v>
      </c>
      <c r="C7" s="14">
        <v>3.0</v>
      </c>
      <c r="D7" s="14">
        <v>1.0</v>
      </c>
      <c r="E7" s="14">
        <v>2.0</v>
      </c>
      <c r="F7" s="12" t="s">
        <v>152</v>
      </c>
      <c r="G7" s="12" t="s">
        <v>167</v>
      </c>
    </row>
    <row r="8">
      <c r="A8" s="28" t="s">
        <v>168</v>
      </c>
      <c r="B8" s="12" t="s">
        <v>169</v>
      </c>
      <c r="C8" s="14">
        <v>3.0</v>
      </c>
      <c r="D8" s="14">
        <v>2.0</v>
      </c>
      <c r="E8" s="14">
        <v>1.0</v>
      </c>
      <c r="F8" s="12" t="s">
        <v>152</v>
      </c>
      <c r="G8" s="12" t="s">
        <v>170</v>
      </c>
    </row>
    <row r="9">
      <c r="A9" s="28" t="s">
        <v>171</v>
      </c>
      <c r="B9" s="12" t="s">
        <v>172</v>
      </c>
      <c r="C9" s="14">
        <v>3.0</v>
      </c>
      <c r="D9" s="14">
        <v>2.0</v>
      </c>
      <c r="E9" s="14">
        <v>1.0</v>
      </c>
      <c r="F9" s="12" t="s">
        <v>152</v>
      </c>
      <c r="G9" s="12" t="s">
        <v>173</v>
      </c>
    </row>
    <row r="10">
      <c r="A10" s="28" t="s">
        <v>174</v>
      </c>
      <c r="B10" s="12" t="s">
        <v>175</v>
      </c>
      <c r="C10" s="14">
        <v>3.0</v>
      </c>
      <c r="D10" s="14">
        <v>2.0</v>
      </c>
      <c r="E10" s="14">
        <v>1.0</v>
      </c>
      <c r="F10" s="12" t="s">
        <v>176</v>
      </c>
      <c r="G10" s="12" t="s">
        <v>177</v>
      </c>
    </row>
    <row r="11">
      <c r="A11" s="28" t="s">
        <v>178</v>
      </c>
      <c r="B11" s="12" t="s">
        <v>179</v>
      </c>
      <c r="C11" s="14">
        <v>3.0</v>
      </c>
      <c r="D11" s="14">
        <v>2.0</v>
      </c>
      <c r="E11" s="14">
        <v>1.0</v>
      </c>
      <c r="F11" s="12" t="s">
        <v>176</v>
      </c>
      <c r="G11" s="12" t="s">
        <v>180</v>
      </c>
    </row>
    <row r="12">
      <c r="A12" s="28" t="s">
        <v>181</v>
      </c>
      <c r="B12" s="12" t="s">
        <v>182</v>
      </c>
      <c r="C12" s="14">
        <v>3.0</v>
      </c>
      <c r="D12" s="14">
        <v>2.0</v>
      </c>
      <c r="E12" s="14">
        <v>1.0</v>
      </c>
      <c r="F12" s="12" t="s">
        <v>152</v>
      </c>
      <c r="G12" s="12" t="s">
        <v>183</v>
      </c>
    </row>
    <row r="13">
      <c r="A13" s="28" t="s">
        <v>184</v>
      </c>
      <c r="B13" s="12" t="s">
        <v>185</v>
      </c>
      <c r="C13" s="14">
        <v>3.0</v>
      </c>
      <c r="D13" s="14">
        <v>3.0</v>
      </c>
      <c r="E13" s="14">
        <v>1.0</v>
      </c>
      <c r="F13" s="12" t="s">
        <v>152</v>
      </c>
      <c r="G13" s="12" t="s">
        <v>186</v>
      </c>
    </row>
    <row r="14">
      <c r="A14" s="28" t="s">
        <v>187</v>
      </c>
      <c r="B14" s="12" t="s">
        <v>188</v>
      </c>
      <c r="C14" s="14">
        <v>3.0</v>
      </c>
      <c r="D14" s="14">
        <v>3.0</v>
      </c>
      <c r="E14" s="14">
        <v>1.0</v>
      </c>
      <c r="F14" s="12" t="s">
        <v>152</v>
      </c>
      <c r="G14" s="12" t="s">
        <v>189</v>
      </c>
    </row>
    <row r="15">
      <c r="A15" s="28" t="s">
        <v>190</v>
      </c>
      <c r="B15" s="12" t="s">
        <v>191</v>
      </c>
      <c r="C15" s="14">
        <v>3.0</v>
      </c>
      <c r="D15" s="14">
        <v>3.0</v>
      </c>
      <c r="E15" s="14">
        <v>1.0</v>
      </c>
      <c r="F15" s="12" t="s">
        <v>176</v>
      </c>
      <c r="G15" s="12" t="s">
        <v>192</v>
      </c>
    </row>
    <row r="16">
      <c r="A16" s="28" t="s">
        <v>193</v>
      </c>
      <c r="B16" s="12" t="s">
        <v>194</v>
      </c>
      <c r="C16" s="14">
        <v>3.0</v>
      </c>
      <c r="D16" s="14">
        <v>3.0</v>
      </c>
      <c r="E16" s="14">
        <v>1.0</v>
      </c>
      <c r="F16" s="12" t="s">
        <v>176</v>
      </c>
      <c r="G16" s="12" t="s">
        <v>195</v>
      </c>
    </row>
    <row r="17">
      <c r="A17" s="28" t="s">
        <v>196</v>
      </c>
      <c r="B17" s="12" t="s">
        <v>197</v>
      </c>
      <c r="C17" s="14">
        <v>3.0</v>
      </c>
      <c r="D17" s="14">
        <v>3.0</v>
      </c>
      <c r="E17" s="14">
        <v>1.0</v>
      </c>
      <c r="F17" s="12" t="s">
        <v>176</v>
      </c>
      <c r="G17" s="12" t="s">
        <v>198</v>
      </c>
    </row>
    <row r="18">
      <c r="A18" s="28" t="s">
        <v>199</v>
      </c>
      <c r="B18" s="12" t="s">
        <v>200</v>
      </c>
      <c r="C18" s="14">
        <v>3.0</v>
      </c>
      <c r="D18" s="14">
        <v>3.0</v>
      </c>
      <c r="E18" s="14">
        <v>1.0</v>
      </c>
      <c r="F18" s="12" t="s">
        <v>176</v>
      </c>
      <c r="G18" s="12" t="s">
        <v>201</v>
      </c>
    </row>
    <row r="19">
      <c r="A19" s="28" t="s">
        <v>184</v>
      </c>
      <c r="B19" s="12" t="s">
        <v>185</v>
      </c>
      <c r="C19" s="14">
        <v>3.0</v>
      </c>
      <c r="D19" s="14">
        <v>4.0</v>
      </c>
      <c r="E19" s="14">
        <v>2.0</v>
      </c>
      <c r="F19" s="12" t="s">
        <v>152</v>
      </c>
      <c r="G19" s="12" t="s">
        <v>202</v>
      </c>
    </row>
    <row r="20">
      <c r="A20" s="28" t="s">
        <v>203</v>
      </c>
      <c r="B20" s="12" t="s">
        <v>204</v>
      </c>
      <c r="C20" s="14">
        <v>3.0</v>
      </c>
      <c r="D20" s="14">
        <v>4.0</v>
      </c>
      <c r="E20" s="14">
        <v>1.0</v>
      </c>
      <c r="F20" s="12" t="s">
        <v>176</v>
      </c>
      <c r="G20" s="12" t="s">
        <v>205</v>
      </c>
    </row>
    <row r="21">
      <c r="A21" s="28" t="s">
        <v>206</v>
      </c>
      <c r="B21" s="12" t="s">
        <v>207</v>
      </c>
      <c r="C21" s="14">
        <v>3.0</v>
      </c>
      <c r="D21" s="14">
        <v>4.0</v>
      </c>
      <c r="E21" s="14">
        <v>1.0</v>
      </c>
      <c r="F21" s="12" t="s">
        <v>152</v>
      </c>
      <c r="G21" s="12" t="s">
        <v>208</v>
      </c>
    </row>
    <row r="22">
      <c r="A22" s="28" t="s">
        <v>209</v>
      </c>
      <c r="B22" s="12" t="s">
        <v>210</v>
      </c>
      <c r="C22" s="14">
        <v>3.0</v>
      </c>
      <c r="D22" s="14">
        <v>4.0</v>
      </c>
      <c r="E22" s="14">
        <v>1.0</v>
      </c>
      <c r="F22" s="12" t="s">
        <v>152</v>
      </c>
      <c r="G22" s="12" t="s">
        <v>211</v>
      </c>
    </row>
    <row r="23">
      <c r="A23" s="28" t="s">
        <v>212</v>
      </c>
      <c r="B23" s="12" t="s">
        <v>213</v>
      </c>
      <c r="C23" s="14">
        <v>3.0</v>
      </c>
      <c r="D23" s="14">
        <v>4.0</v>
      </c>
      <c r="E23" s="14">
        <v>1.0</v>
      </c>
      <c r="F23" s="12" t="s">
        <v>152</v>
      </c>
      <c r="G23" s="12" t="s">
        <v>214</v>
      </c>
    </row>
    <row r="24">
      <c r="A24" s="28" t="s">
        <v>215</v>
      </c>
      <c r="B24" s="12" t="s">
        <v>216</v>
      </c>
      <c r="C24" s="14">
        <v>3.0</v>
      </c>
      <c r="D24" s="14">
        <v>4.0</v>
      </c>
      <c r="E24" s="14">
        <v>1.0</v>
      </c>
      <c r="F24" s="12" t="s">
        <v>152</v>
      </c>
      <c r="G24" s="12" t="s">
        <v>217</v>
      </c>
    </row>
    <row r="25">
      <c r="A25" s="28" t="s">
        <v>218</v>
      </c>
      <c r="B25" s="12" t="s">
        <v>219</v>
      </c>
      <c r="C25" s="14">
        <v>3.0</v>
      </c>
      <c r="D25" s="14">
        <v>4.0</v>
      </c>
      <c r="E25" s="14">
        <v>1.0</v>
      </c>
      <c r="F25" s="12" t="s">
        <v>152</v>
      </c>
      <c r="G25" s="12" t="s">
        <v>220</v>
      </c>
    </row>
    <row r="26">
      <c r="A26" s="28" t="s">
        <v>221</v>
      </c>
      <c r="B26" s="12" t="s">
        <v>222</v>
      </c>
      <c r="C26" s="14">
        <v>3.0</v>
      </c>
      <c r="D26" s="14">
        <v>4.0</v>
      </c>
      <c r="E26" s="14">
        <v>1.0</v>
      </c>
      <c r="F26" s="12" t="s">
        <v>152</v>
      </c>
      <c r="G26" s="12" t="s">
        <v>223</v>
      </c>
    </row>
    <row r="27">
      <c r="A27" s="28" t="s">
        <v>224</v>
      </c>
      <c r="B27" s="12" t="s">
        <v>225</v>
      </c>
      <c r="C27" s="14">
        <v>3.0</v>
      </c>
      <c r="D27" s="14">
        <v>5.0</v>
      </c>
      <c r="E27" s="14">
        <v>1.0</v>
      </c>
      <c r="F27" s="12" t="s">
        <v>152</v>
      </c>
      <c r="G27" s="12" t="s">
        <v>226</v>
      </c>
    </row>
    <row r="28">
      <c r="A28" s="28" t="s">
        <v>227</v>
      </c>
      <c r="B28" s="12" t="s">
        <v>228</v>
      </c>
      <c r="C28" s="14">
        <v>3.0</v>
      </c>
      <c r="D28" s="14">
        <v>5.0</v>
      </c>
      <c r="E28" s="14">
        <v>1.0</v>
      </c>
      <c r="F28" s="12" t="s">
        <v>152</v>
      </c>
      <c r="G28" s="12" t="s">
        <v>229</v>
      </c>
    </row>
    <row r="29">
      <c r="A29" s="28" t="s">
        <v>230</v>
      </c>
      <c r="B29" s="12" t="s">
        <v>231</v>
      </c>
      <c r="C29" s="14">
        <v>3.0</v>
      </c>
      <c r="D29" s="14">
        <v>5.0</v>
      </c>
      <c r="E29" s="14">
        <v>1.0</v>
      </c>
      <c r="F29" s="12" t="s">
        <v>152</v>
      </c>
      <c r="G29" s="12" t="s">
        <v>232</v>
      </c>
    </row>
    <row r="30">
      <c r="A30" s="28" t="s">
        <v>233</v>
      </c>
      <c r="B30" s="12" t="s">
        <v>234</v>
      </c>
      <c r="C30" s="14">
        <v>3.0</v>
      </c>
      <c r="D30" s="14">
        <v>5.0</v>
      </c>
      <c r="E30" s="14">
        <v>1.0</v>
      </c>
      <c r="F30" s="12" t="s">
        <v>176</v>
      </c>
      <c r="G30" s="12" t="s">
        <v>235</v>
      </c>
    </row>
    <row r="31">
      <c r="A31" s="28" t="s">
        <v>236</v>
      </c>
      <c r="B31" s="12" t="s">
        <v>237</v>
      </c>
      <c r="C31" s="14">
        <v>3.0</v>
      </c>
      <c r="D31" s="14">
        <v>5.0</v>
      </c>
      <c r="E31" s="14">
        <v>1.0</v>
      </c>
      <c r="F31" s="12" t="s">
        <v>176</v>
      </c>
      <c r="G31" s="12" t="s">
        <v>238</v>
      </c>
    </row>
    <row r="32">
      <c r="A32" s="28" t="s">
        <v>239</v>
      </c>
      <c r="B32" s="12" t="s">
        <v>240</v>
      </c>
      <c r="C32" s="14">
        <v>3.0</v>
      </c>
      <c r="D32" s="14">
        <v>5.0</v>
      </c>
      <c r="E32" s="14">
        <v>1.0</v>
      </c>
      <c r="F32" s="12" t="s">
        <v>176</v>
      </c>
      <c r="G32" s="12" t="s">
        <v>241</v>
      </c>
    </row>
    <row r="33">
      <c r="A33" s="28" t="s">
        <v>242</v>
      </c>
      <c r="B33" s="12" t="s">
        <v>243</v>
      </c>
      <c r="C33" s="14">
        <v>3.0</v>
      </c>
      <c r="D33" s="14">
        <v>5.0</v>
      </c>
      <c r="E33" s="14">
        <v>1.0</v>
      </c>
      <c r="F33" s="12" t="s">
        <v>176</v>
      </c>
      <c r="G33" s="12" t="s">
        <v>244</v>
      </c>
    </row>
    <row r="34">
      <c r="A34" s="28" t="s">
        <v>245</v>
      </c>
      <c r="B34" s="12" t="s">
        <v>246</v>
      </c>
      <c r="C34" s="14">
        <v>3.0</v>
      </c>
      <c r="D34" s="14">
        <v>5.0</v>
      </c>
      <c r="E34" s="14">
        <v>1.0</v>
      </c>
      <c r="F34" s="12" t="s">
        <v>152</v>
      </c>
      <c r="G34" s="12" t="s">
        <v>247</v>
      </c>
    </row>
    <row r="35">
      <c r="A35" s="28" t="s">
        <v>248</v>
      </c>
      <c r="B35" s="12" t="s">
        <v>249</v>
      </c>
      <c r="C35" s="14">
        <v>3.0</v>
      </c>
      <c r="D35" s="14">
        <v>6.0</v>
      </c>
      <c r="E35" s="14">
        <v>1.0</v>
      </c>
      <c r="F35" s="12" t="s">
        <v>176</v>
      </c>
      <c r="G35" s="12" t="s">
        <v>250</v>
      </c>
    </row>
    <row r="36">
      <c r="A36" s="28" t="s">
        <v>251</v>
      </c>
      <c r="B36" s="12" t="s">
        <v>252</v>
      </c>
      <c r="C36" s="14">
        <v>3.0</v>
      </c>
      <c r="D36" s="14">
        <v>6.0</v>
      </c>
      <c r="E36" s="14">
        <v>1.0</v>
      </c>
      <c r="F36" s="12" t="s">
        <v>176</v>
      </c>
      <c r="G36" s="12" t="s">
        <v>253</v>
      </c>
    </row>
    <row r="37">
      <c r="A37" s="28" t="s">
        <v>254</v>
      </c>
      <c r="B37" s="12" t="s">
        <v>255</v>
      </c>
      <c r="C37" s="14">
        <v>3.0</v>
      </c>
      <c r="D37" s="14">
        <v>6.0</v>
      </c>
      <c r="E37" s="14">
        <v>1.0</v>
      </c>
      <c r="F37" s="12" t="s">
        <v>152</v>
      </c>
      <c r="G37" s="12" t="s">
        <v>256</v>
      </c>
    </row>
    <row r="38">
      <c r="A38" s="28" t="s">
        <v>257</v>
      </c>
      <c r="B38" s="12" t="s">
        <v>258</v>
      </c>
      <c r="C38" s="14">
        <v>3.0</v>
      </c>
      <c r="D38" s="14">
        <v>6.0</v>
      </c>
      <c r="E38" s="14">
        <v>1.0</v>
      </c>
      <c r="F38" s="12" t="s">
        <v>176</v>
      </c>
      <c r="G38" s="12" t="s">
        <v>259</v>
      </c>
    </row>
    <row r="39">
      <c r="A39" s="28" t="s">
        <v>260</v>
      </c>
      <c r="B39" s="12" t="s">
        <v>261</v>
      </c>
      <c r="C39" s="14">
        <v>3.0</v>
      </c>
      <c r="D39" s="14">
        <v>6.0</v>
      </c>
      <c r="E39" s="14">
        <v>1.0</v>
      </c>
      <c r="F39" s="12" t="s">
        <v>176</v>
      </c>
      <c r="G39" s="12" t="s">
        <v>262</v>
      </c>
    </row>
    <row r="40">
      <c r="A40" s="28" t="s">
        <v>263</v>
      </c>
      <c r="B40" s="12" t="s">
        <v>264</v>
      </c>
      <c r="C40" s="14">
        <v>3.0</v>
      </c>
      <c r="D40" s="14">
        <v>6.0</v>
      </c>
      <c r="E40" s="14">
        <v>1.0</v>
      </c>
      <c r="F40" s="12" t="s">
        <v>176</v>
      </c>
      <c r="G40" s="12" t="s">
        <v>265</v>
      </c>
    </row>
    <row r="41">
      <c r="A41" s="28" t="s">
        <v>266</v>
      </c>
      <c r="B41" s="12" t="s">
        <v>267</v>
      </c>
      <c r="C41" s="14">
        <v>3.0</v>
      </c>
      <c r="D41" s="14">
        <v>7.0</v>
      </c>
      <c r="E41" s="14">
        <v>1.0</v>
      </c>
      <c r="F41" s="12" t="s">
        <v>152</v>
      </c>
      <c r="G41" s="12" t="s">
        <v>268</v>
      </c>
    </row>
    <row r="42">
      <c r="A42" s="28" t="s">
        <v>269</v>
      </c>
      <c r="B42" s="12" t="s">
        <v>270</v>
      </c>
      <c r="C42" s="14">
        <v>3.0</v>
      </c>
      <c r="D42" s="14">
        <v>7.0</v>
      </c>
      <c r="E42" s="14">
        <v>1.0</v>
      </c>
      <c r="F42" s="12" t="s">
        <v>152</v>
      </c>
      <c r="G42" s="12" t="s">
        <v>271</v>
      </c>
    </row>
    <row r="43">
      <c r="A43" s="28" t="s">
        <v>272</v>
      </c>
      <c r="B43" s="12" t="s">
        <v>273</v>
      </c>
      <c r="C43" s="14">
        <v>3.0</v>
      </c>
      <c r="D43" s="14">
        <v>7.0</v>
      </c>
      <c r="E43" s="14">
        <v>1.0</v>
      </c>
      <c r="F43" s="12" t="s">
        <v>152</v>
      </c>
      <c r="G43" s="12" t="s">
        <v>274</v>
      </c>
    </row>
    <row r="44">
      <c r="A44" s="28" t="s">
        <v>275</v>
      </c>
      <c r="B44" s="12" t="s">
        <v>276</v>
      </c>
      <c r="C44" s="14">
        <v>3.0</v>
      </c>
      <c r="D44" s="14">
        <v>7.0</v>
      </c>
      <c r="E44" s="14">
        <v>1.0</v>
      </c>
      <c r="F44" s="12" t="s">
        <v>152</v>
      </c>
      <c r="G44" s="12" t="s">
        <v>277</v>
      </c>
    </row>
    <row r="45">
      <c r="A45" s="28" t="s">
        <v>278</v>
      </c>
      <c r="B45" s="12" t="s">
        <v>279</v>
      </c>
      <c r="C45" s="14">
        <v>3.0</v>
      </c>
      <c r="D45" s="14">
        <v>7.0</v>
      </c>
      <c r="E45" s="14">
        <v>1.0</v>
      </c>
      <c r="F45" s="12" t="s">
        <v>176</v>
      </c>
      <c r="G45" s="12" t="s">
        <v>280</v>
      </c>
    </row>
    <row r="46">
      <c r="A46" s="28" t="s">
        <v>281</v>
      </c>
      <c r="B46" s="12" t="s">
        <v>282</v>
      </c>
      <c r="C46" s="14">
        <v>3.0</v>
      </c>
      <c r="D46" s="14">
        <v>7.0</v>
      </c>
      <c r="E46" s="14">
        <v>1.0</v>
      </c>
      <c r="F46" s="12" t="s">
        <v>176</v>
      </c>
      <c r="G46" s="12" t="s">
        <v>283</v>
      </c>
    </row>
    <row r="47">
      <c r="A47" s="28" t="s">
        <v>269</v>
      </c>
      <c r="B47" s="12" t="s">
        <v>270</v>
      </c>
      <c r="C47" s="14">
        <v>3.0</v>
      </c>
      <c r="D47" s="14">
        <v>8.0</v>
      </c>
      <c r="E47" s="14">
        <v>2.0</v>
      </c>
      <c r="F47" s="12" t="s">
        <v>152</v>
      </c>
      <c r="G47" s="12" t="s">
        <v>284</v>
      </c>
    </row>
    <row r="48">
      <c r="A48" s="28" t="s">
        <v>285</v>
      </c>
      <c r="B48" s="12" t="s">
        <v>286</v>
      </c>
      <c r="C48" s="14">
        <v>3.0</v>
      </c>
      <c r="D48" s="14">
        <v>8.0</v>
      </c>
      <c r="E48" s="14">
        <v>1.0</v>
      </c>
      <c r="F48" s="12" t="s">
        <v>176</v>
      </c>
      <c r="G48" s="12" t="s">
        <v>287</v>
      </c>
    </row>
    <row r="49">
      <c r="A49" s="28" t="s">
        <v>288</v>
      </c>
      <c r="B49" s="12" t="s">
        <v>289</v>
      </c>
      <c r="C49" s="14">
        <v>3.0</v>
      </c>
      <c r="D49" s="14">
        <v>8.0</v>
      </c>
      <c r="E49" s="14">
        <v>1.0</v>
      </c>
      <c r="F49" s="12" t="s">
        <v>176</v>
      </c>
      <c r="G49" s="12" t="s">
        <v>290</v>
      </c>
    </row>
    <row r="50">
      <c r="A50" s="28" t="s">
        <v>291</v>
      </c>
      <c r="B50" s="12" t="s">
        <v>292</v>
      </c>
      <c r="C50" s="14">
        <v>3.0</v>
      </c>
      <c r="D50" s="14">
        <v>8.0</v>
      </c>
      <c r="E50" s="14">
        <v>1.0</v>
      </c>
      <c r="F50" s="12" t="s">
        <v>176</v>
      </c>
      <c r="G50" s="12" t="s">
        <v>293</v>
      </c>
    </row>
    <row r="51">
      <c r="A51" s="28" t="s">
        <v>294</v>
      </c>
      <c r="B51" s="12" t="s">
        <v>295</v>
      </c>
      <c r="C51" s="14">
        <v>3.0</v>
      </c>
      <c r="D51" s="14">
        <v>8.0</v>
      </c>
      <c r="E51" s="14">
        <v>1.0</v>
      </c>
      <c r="F51" s="12" t="s">
        <v>176</v>
      </c>
      <c r="G51" s="12" t="s">
        <v>296</v>
      </c>
    </row>
    <row r="52">
      <c r="A52" s="28" t="s">
        <v>297</v>
      </c>
      <c r="B52" s="12" t="s">
        <v>298</v>
      </c>
      <c r="C52" s="14">
        <v>4.0</v>
      </c>
      <c r="D52" s="14">
        <v>1.0</v>
      </c>
      <c r="E52" s="14">
        <v>1.0</v>
      </c>
      <c r="F52" s="12" t="s">
        <v>176</v>
      </c>
      <c r="G52" s="12" t="s">
        <v>299</v>
      </c>
    </row>
    <row r="53">
      <c r="A53" s="28" t="s">
        <v>300</v>
      </c>
      <c r="B53" s="12" t="s">
        <v>301</v>
      </c>
      <c r="C53" s="14">
        <v>4.0</v>
      </c>
      <c r="D53" s="14">
        <v>1.0</v>
      </c>
      <c r="E53" s="14">
        <v>1.0</v>
      </c>
      <c r="F53" s="12" t="s">
        <v>176</v>
      </c>
      <c r="G53" s="12" t="s">
        <v>302</v>
      </c>
    </row>
    <row r="54">
      <c r="A54" s="28" t="s">
        <v>303</v>
      </c>
      <c r="B54" s="12" t="s">
        <v>304</v>
      </c>
      <c r="C54" s="14">
        <v>4.0</v>
      </c>
      <c r="D54" s="14">
        <v>1.0</v>
      </c>
      <c r="E54" s="14">
        <v>1.0</v>
      </c>
      <c r="F54" s="12" t="s">
        <v>176</v>
      </c>
      <c r="G54" s="12" t="s">
        <v>305</v>
      </c>
    </row>
    <row r="55">
      <c r="A55" s="28" t="s">
        <v>227</v>
      </c>
      <c r="B55" s="12" t="s">
        <v>228</v>
      </c>
      <c r="C55" s="14">
        <v>4.0</v>
      </c>
      <c r="D55" s="14">
        <v>1.0</v>
      </c>
      <c r="E55" s="14">
        <v>2.0</v>
      </c>
      <c r="F55" s="12" t="s">
        <v>152</v>
      </c>
      <c r="G55" s="12" t="s">
        <v>306</v>
      </c>
    </row>
    <row r="56">
      <c r="A56" s="28" t="s">
        <v>307</v>
      </c>
      <c r="B56" s="12" t="s">
        <v>308</v>
      </c>
      <c r="C56" s="14">
        <v>4.0</v>
      </c>
      <c r="D56" s="14">
        <v>1.0</v>
      </c>
      <c r="E56" s="14">
        <v>1.0</v>
      </c>
      <c r="F56" s="12" t="s">
        <v>176</v>
      </c>
      <c r="G56" s="12" t="s">
        <v>309</v>
      </c>
    </row>
    <row r="57">
      <c r="A57" s="28" t="s">
        <v>310</v>
      </c>
      <c r="B57" s="12" t="s">
        <v>311</v>
      </c>
      <c r="C57" s="14">
        <v>4.0</v>
      </c>
      <c r="D57" s="14">
        <v>1.0</v>
      </c>
      <c r="E57" s="14">
        <v>1.0</v>
      </c>
      <c r="F57" s="12" t="s">
        <v>176</v>
      </c>
      <c r="G57" s="12" t="s">
        <v>312</v>
      </c>
    </row>
    <row r="58">
      <c r="A58" s="28" t="s">
        <v>313</v>
      </c>
      <c r="B58" s="12" t="s">
        <v>314</v>
      </c>
      <c r="C58" s="14">
        <v>4.0</v>
      </c>
      <c r="D58" s="14">
        <v>2.0</v>
      </c>
      <c r="E58" s="14">
        <v>1.0</v>
      </c>
      <c r="F58" s="12" t="s">
        <v>176</v>
      </c>
      <c r="G58" s="12" t="s">
        <v>315</v>
      </c>
    </row>
    <row r="59">
      <c r="A59" s="28" t="s">
        <v>316</v>
      </c>
      <c r="B59" s="12" t="s">
        <v>317</v>
      </c>
      <c r="C59" s="14">
        <v>4.0</v>
      </c>
      <c r="D59" s="14">
        <v>2.0</v>
      </c>
      <c r="E59" s="14">
        <v>1.0</v>
      </c>
      <c r="F59" s="12" t="s">
        <v>176</v>
      </c>
      <c r="G59" s="12" t="s">
        <v>318</v>
      </c>
    </row>
    <row r="60">
      <c r="A60" s="28" t="s">
        <v>319</v>
      </c>
      <c r="B60" s="12" t="s">
        <v>320</v>
      </c>
      <c r="C60" s="14">
        <v>4.0</v>
      </c>
      <c r="D60" s="14">
        <v>2.0</v>
      </c>
      <c r="E60" s="14">
        <v>1.0</v>
      </c>
      <c r="F60" s="12" t="s">
        <v>152</v>
      </c>
      <c r="G60" s="12" t="s">
        <v>321</v>
      </c>
    </row>
    <row r="61">
      <c r="A61" s="28" t="s">
        <v>322</v>
      </c>
      <c r="B61" s="12" t="s">
        <v>323</v>
      </c>
      <c r="C61" s="14">
        <v>4.0</v>
      </c>
      <c r="D61" s="14">
        <v>2.0</v>
      </c>
      <c r="E61" s="14">
        <v>1.0</v>
      </c>
      <c r="F61" s="12" t="s">
        <v>176</v>
      </c>
      <c r="G61" s="12" t="s">
        <v>324</v>
      </c>
    </row>
    <row r="62">
      <c r="A62" s="28" t="s">
        <v>325</v>
      </c>
      <c r="B62" s="12" t="s">
        <v>326</v>
      </c>
      <c r="C62" s="14">
        <v>4.0</v>
      </c>
      <c r="D62" s="14">
        <v>2.0</v>
      </c>
      <c r="E62" s="14">
        <v>1.0</v>
      </c>
      <c r="F62" s="12" t="s">
        <v>176</v>
      </c>
      <c r="G62" s="12" t="s">
        <v>327</v>
      </c>
    </row>
    <row r="63">
      <c r="A63" s="28" t="s">
        <v>328</v>
      </c>
      <c r="B63" s="12" t="s">
        <v>329</v>
      </c>
      <c r="C63" s="14">
        <v>4.0</v>
      </c>
      <c r="D63" s="14">
        <v>2.0</v>
      </c>
      <c r="E63" s="14">
        <v>1.0</v>
      </c>
      <c r="F63" s="12" t="s">
        <v>176</v>
      </c>
      <c r="G63" s="12" t="s">
        <v>330</v>
      </c>
    </row>
    <row r="64">
      <c r="A64" s="28" t="s">
        <v>224</v>
      </c>
      <c r="B64" s="12" t="s">
        <v>331</v>
      </c>
      <c r="C64" s="14">
        <v>4.0</v>
      </c>
      <c r="D64" s="14">
        <v>3.0</v>
      </c>
      <c r="E64" s="14">
        <v>1.0</v>
      </c>
      <c r="F64" s="12" t="s">
        <v>152</v>
      </c>
      <c r="G64" s="12" t="s">
        <v>332</v>
      </c>
    </row>
    <row r="65">
      <c r="A65" s="28" t="s">
        <v>333</v>
      </c>
      <c r="B65" s="12" t="s">
        <v>334</v>
      </c>
      <c r="C65" s="14">
        <v>4.0</v>
      </c>
      <c r="D65" s="14">
        <v>3.0</v>
      </c>
      <c r="E65" s="14">
        <v>1.0</v>
      </c>
      <c r="F65" s="12" t="s">
        <v>152</v>
      </c>
      <c r="G65" s="12" t="s">
        <v>335</v>
      </c>
    </row>
    <row r="66">
      <c r="A66" s="28" t="s">
        <v>336</v>
      </c>
      <c r="B66" s="12" t="s">
        <v>337</v>
      </c>
      <c r="C66" s="14">
        <v>4.0</v>
      </c>
      <c r="D66" s="14">
        <v>3.0</v>
      </c>
      <c r="E66" s="14">
        <v>1.0</v>
      </c>
      <c r="F66" s="12" t="s">
        <v>176</v>
      </c>
      <c r="G66" s="12" t="s">
        <v>338</v>
      </c>
    </row>
    <row r="67">
      <c r="A67" s="28" t="s">
        <v>339</v>
      </c>
      <c r="B67" s="12" t="s">
        <v>340</v>
      </c>
      <c r="C67" s="14">
        <v>4.0</v>
      </c>
      <c r="D67" s="14">
        <v>3.0</v>
      </c>
      <c r="E67" s="14">
        <v>1.0</v>
      </c>
      <c r="F67" s="12" t="s">
        <v>176</v>
      </c>
      <c r="G67" s="12" t="s">
        <v>341</v>
      </c>
    </row>
    <row r="68">
      <c r="A68" s="28" t="s">
        <v>342</v>
      </c>
      <c r="B68" s="12" t="s">
        <v>343</v>
      </c>
      <c r="C68" s="14">
        <v>4.0</v>
      </c>
      <c r="D68" s="14">
        <v>3.0</v>
      </c>
      <c r="E68" s="14">
        <v>1.0</v>
      </c>
      <c r="F68" s="12" t="s">
        <v>176</v>
      </c>
      <c r="G68" s="12" t="s">
        <v>344</v>
      </c>
    </row>
    <row r="69">
      <c r="A69" s="28" t="s">
        <v>345</v>
      </c>
      <c r="B69" s="12" t="s">
        <v>346</v>
      </c>
      <c r="C69" s="14">
        <v>4.0</v>
      </c>
      <c r="D69" s="14">
        <v>3.0</v>
      </c>
      <c r="E69" s="14">
        <v>1.0</v>
      </c>
      <c r="F69" s="12" t="s">
        <v>176</v>
      </c>
      <c r="G69" s="12" t="s">
        <v>347</v>
      </c>
    </row>
    <row r="70">
      <c r="A70" s="28" t="s">
        <v>184</v>
      </c>
      <c r="B70" s="12" t="s">
        <v>185</v>
      </c>
      <c r="C70" s="14">
        <v>4.0</v>
      </c>
      <c r="D70" s="14">
        <v>4.0</v>
      </c>
      <c r="E70" s="14">
        <v>3.0</v>
      </c>
      <c r="F70" s="12" t="s">
        <v>152</v>
      </c>
      <c r="G70" s="12" t="s">
        <v>348</v>
      </c>
    </row>
    <row r="71">
      <c r="A71" s="28" t="s">
        <v>203</v>
      </c>
      <c r="B71" s="12" t="s">
        <v>204</v>
      </c>
      <c r="C71" s="14">
        <v>4.0</v>
      </c>
      <c r="D71" s="14">
        <v>4.0</v>
      </c>
      <c r="E71" s="14">
        <v>2.0</v>
      </c>
      <c r="F71" s="12" t="s">
        <v>176</v>
      </c>
      <c r="G71" s="12" t="s">
        <v>349</v>
      </c>
    </row>
    <row r="72">
      <c r="A72" s="28" t="s">
        <v>224</v>
      </c>
      <c r="B72" s="12" t="s">
        <v>350</v>
      </c>
      <c r="C72" s="14">
        <v>4.0</v>
      </c>
      <c r="D72" s="14">
        <v>4.0</v>
      </c>
      <c r="E72" s="14">
        <v>1.0</v>
      </c>
      <c r="F72" s="12" t="s">
        <v>152</v>
      </c>
      <c r="G72" s="12" t="s">
        <v>351</v>
      </c>
    </row>
    <row r="73">
      <c r="A73" s="28" t="s">
        <v>352</v>
      </c>
      <c r="B73" s="12" t="s">
        <v>353</v>
      </c>
      <c r="C73" s="14">
        <v>4.0</v>
      </c>
      <c r="D73" s="14">
        <v>4.0</v>
      </c>
      <c r="E73" s="14">
        <v>1.0</v>
      </c>
      <c r="F73" s="12" t="s">
        <v>152</v>
      </c>
      <c r="G73" s="12" t="s">
        <v>354</v>
      </c>
    </row>
    <row r="74">
      <c r="A74" s="28" t="s">
        <v>278</v>
      </c>
      <c r="B74" s="12" t="s">
        <v>279</v>
      </c>
      <c r="C74" s="14">
        <v>4.0</v>
      </c>
      <c r="D74" s="14">
        <v>4.0</v>
      </c>
      <c r="E74" s="14">
        <v>2.0</v>
      </c>
      <c r="F74" s="12" t="s">
        <v>176</v>
      </c>
      <c r="G74" s="12" t="s">
        <v>355</v>
      </c>
    </row>
    <row r="75">
      <c r="A75" s="28" t="s">
        <v>281</v>
      </c>
      <c r="B75" s="12" t="s">
        <v>282</v>
      </c>
      <c r="C75" s="14">
        <v>4.0</v>
      </c>
      <c r="D75" s="14">
        <v>4.0</v>
      </c>
      <c r="E75" s="14">
        <v>2.0</v>
      </c>
      <c r="F75" s="12" t="s">
        <v>176</v>
      </c>
      <c r="G75" s="12" t="s">
        <v>356</v>
      </c>
    </row>
    <row r="76">
      <c r="A76" s="28" t="s">
        <v>227</v>
      </c>
      <c r="B76" s="12" t="s">
        <v>228</v>
      </c>
      <c r="C76" s="14">
        <v>4.0</v>
      </c>
      <c r="D76" s="14">
        <v>5.0</v>
      </c>
      <c r="E76" s="14">
        <v>3.0</v>
      </c>
      <c r="F76" s="12" t="s">
        <v>152</v>
      </c>
      <c r="G76" s="12" t="s">
        <v>357</v>
      </c>
    </row>
    <row r="77">
      <c r="A77" s="28" t="s">
        <v>358</v>
      </c>
      <c r="B77" s="12" t="s">
        <v>359</v>
      </c>
      <c r="C77" s="14">
        <v>4.0</v>
      </c>
      <c r="D77" s="14">
        <v>5.0</v>
      </c>
      <c r="E77" s="14">
        <v>1.0</v>
      </c>
      <c r="F77" s="12" t="s">
        <v>176</v>
      </c>
      <c r="G77" s="12" t="s">
        <v>360</v>
      </c>
    </row>
    <row r="78">
      <c r="A78" s="28" t="s">
        <v>361</v>
      </c>
      <c r="B78" s="12" t="s">
        <v>362</v>
      </c>
      <c r="C78" s="14">
        <v>4.0</v>
      </c>
      <c r="D78" s="14">
        <v>5.0</v>
      </c>
      <c r="E78" s="14">
        <v>1.0</v>
      </c>
      <c r="F78" s="12" t="s">
        <v>176</v>
      </c>
      <c r="G78" s="12" t="s">
        <v>363</v>
      </c>
    </row>
    <row r="79">
      <c r="A79" s="28" t="s">
        <v>364</v>
      </c>
      <c r="B79" s="12" t="s">
        <v>365</v>
      </c>
      <c r="C79" s="14">
        <v>4.0</v>
      </c>
      <c r="D79" s="14">
        <v>5.0</v>
      </c>
      <c r="E79" s="14">
        <v>1.0</v>
      </c>
      <c r="F79" s="12" t="s">
        <v>176</v>
      </c>
      <c r="G79" s="12" t="s">
        <v>366</v>
      </c>
    </row>
    <row r="80">
      <c r="A80" s="28" t="s">
        <v>367</v>
      </c>
      <c r="B80" s="12" t="s">
        <v>368</v>
      </c>
      <c r="C80" s="14">
        <v>4.0</v>
      </c>
      <c r="D80" s="14">
        <v>5.0</v>
      </c>
      <c r="E80" s="14">
        <v>1.0</v>
      </c>
      <c r="F80" s="12" t="s">
        <v>176</v>
      </c>
      <c r="G80" s="12" t="s">
        <v>369</v>
      </c>
    </row>
    <row r="81">
      <c r="A81" s="28" t="s">
        <v>370</v>
      </c>
      <c r="B81" s="12" t="s">
        <v>371</v>
      </c>
      <c r="C81" s="14">
        <v>4.0</v>
      </c>
      <c r="D81" s="14">
        <v>5.0</v>
      </c>
      <c r="E81" s="14">
        <v>1.0</v>
      </c>
      <c r="F81" s="12" t="s">
        <v>152</v>
      </c>
      <c r="G81" s="12" t="s">
        <v>372</v>
      </c>
    </row>
    <row r="82">
      <c r="A82" s="28" t="s">
        <v>373</v>
      </c>
      <c r="B82" s="12" t="s">
        <v>374</v>
      </c>
      <c r="C82" s="14">
        <v>4.0</v>
      </c>
      <c r="D82" s="14">
        <v>6.0</v>
      </c>
      <c r="E82" s="14">
        <v>1.0</v>
      </c>
      <c r="F82" s="12" t="s">
        <v>152</v>
      </c>
      <c r="G82" s="12" t="s">
        <v>375</v>
      </c>
    </row>
    <row r="83">
      <c r="A83" s="28" t="s">
        <v>376</v>
      </c>
      <c r="B83" s="12" t="s">
        <v>377</v>
      </c>
      <c r="C83" s="14">
        <v>4.0</v>
      </c>
      <c r="D83" s="14">
        <v>6.0</v>
      </c>
      <c r="E83" s="14">
        <v>1.0</v>
      </c>
      <c r="F83" s="12" t="s">
        <v>152</v>
      </c>
      <c r="G83" s="12" t="s">
        <v>378</v>
      </c>
    </row>
    <row r="84">
      <c r="A84" s="28" t="s">
        <v>379</v>
      </c>
      <c r="B84" s="12" t="s">
        <v>380</v>
      </c>
      <c r="C84" s="14">
        <v>4.0</v>
      </c>
      <c r="D84" s="14">
        <v>6.0</v>
      </c>
      <c r="E84" s="14">
        <v>1.0</v>
      </c>
      <c r="F84" s="12" t="s">
        <v>176</v>
      </c>
      <c r="G84" s="12" t="s">
        <v>381</v>
      </c>
    </row>
    <row r="85">
      <c r="A85" s="28" t="s">
        <v>382</v>
      </c>
      <c r="B85" s="12" t="s">
        <v>383</v>
      </c>
      <c r="C85" s="14">
        <v>4.0</v>
      </c>
      <c r="D85" s="14">
        <v>6.0</v>
      </c>
      <c r="E85" s="14">
        <v>1.0</v>
      </c>
      <c r="F85" s="12" t="s">
        <v>152</v>
      </c>
      <c r="G85" s="12" t="s">
        <v>384</v>
      </c>
    </row>
    <row r="86">
      <c r="A86" s="28" t="s">
        <v>385</v>
      </c>
      <c r="B86" s="12" t="s">
        <v>386</v>
      </c>
      <c r="C86" s="14">
        <v>4.0</v>
      </c>
      <c r="D86" s="14">
        <v>6.0</v>
      </c>
      <c r="E86" s="14">
        <v>1.0</v>
      </c>
      <c r="F86" s="12" t="s">
        <v>176</v>
      </c>
      <c r="G86" s="12" t="s">
        <v>387</v>
      </c>
    </row>
    <row r="87">
      <c r="A87" s="28" t="s">
        <v>388</v>
      </c>
      <c r="B87" s="12" t="s">
        <v>389</v>
      </c>
      <c r="C87" s="14">
        <v>4.0</v>
      </c>
      <c r="D87" s="14">
        <v>6.0</v>
      </c>
      <c r="E87" s="14">
        <v>1.0</v>
      </c>
      <c r="F87" s="12" t="s">
        <v>176</v>
      </c>
      <c r="G87" s="12" t="s">
        <v>390</v>
      </c>
    </row>
    <row r="88">
      <c r="A88" s="28" t="s">
        <v>391</v>
      </c>
      <c r="B88" s="12" t="s">
        <v>392</v>
      </c>
      <c r="C88" s="14">
        <v>4.0</v>
      </c>
      <c r="D88" s="14">
        <v>7.0</v>
      </c>
      <c r="E88" s="14">
        <v>1.0</v>
      </c>
      <c r="F88" s="12" t="s">
        <v>152</v>
      </c>
      <c r="G88" s="12" t="s">
        <v>393</v>
      </c>
    </row>
    <row r="89">
      <c r="A89" s="28" t="s">
        <v>394</v>
      </c>
      <c r="B89" s="12" t="s">
        <v>395</v>
      </c>
      <c r="C89" s="14">
        <v>4.0</v>
      </c>
      <c r="D89" s="14">
        <v>7.0</v>
      </c>
      <c r="E89" s="14">
        <v>1.0</v>
      </c>
      <c r="F89" s="12" t="s">
        <v>152</v>
      </c>
      <c r="G89" s="12" t="s">
        <v>396</v>
      </c>
    </row>
    <row r="90">
      <c r="A90" s="28" t="s">
        <v>397</v>
      </c>
      <c r="B90" s="12" t="s">
        <v>398</v>
      </c>
      <c r="C90" s="14">
        <v>4.0</v>
      </c>
      <c r="D90" s="14">
        <v>7.0</v>
      </c>
      <c r="E90" s="14">
        <v>1.0</v>
      </c>
      <c r="F90" s="12" t="s">
        <v>152</v>
      </c>
      <c r="G90" s="12" t="s">
        <v>399</v>
      </c>
    </row>
    <row r="91">
      <c r="A91" s="28" t="s">
        <v>400</v>
      </c>
      <c r="B91" s="12" t="s">
        <v>401</v>
      </c>
      <c r="C91" s="14">
        <v>4.0</v>
      </c>
      <c r="D91" s="14">
        <v>7.0</v>
      </c>
      <c r="E91" s="14">
        <v>1.0</v>
      </c>
      <c r="F91" s="12" t="s">
        <v>152</v>
      </c>
      <c r="G91" s="12" t="s">
        <v>402</v>
      </c>
    </row>
    <row r="92">
      <c r="A92" s="28" t="s">
        <v>403</v>
      </c>
      <c r="B92" s="12" t="s">
        <v>404</v>
      </c>
      <c r="C92" s="14">
        <v>4.0</v>
      </c>
      <c r="D92" s="14">
        <v>7.0</v>
      </c>
      <c r="E92" s="14">
        <v>1.0</v>
      </c>
      <c r="F92" s="12" t="s">
        <v>176</v>
      </c>
      <c r="G92" s="12" t="s">
        <v>405</v>
      </c>
    </row>
    <row r="93">
      <c r="A93" s="28" t="s">
        <v>406</v>
      </c>
      <c r="B93" s="12" t="s">
        <v>407</v>
      </c>
      <c r="C93" s="14">
        <v>4.0</v>
      </c>
      <c r="D93" s="14">
        <v>7.0</v>
      </c>
      <c r="E93" s="14">
        <v>1.0</v>
      </c>
      <c r="F93" s="12" t="s">
        <v>176</v>
      </c>
      <c r="G93" s="12" t="s">
        <v>408</v>
      </c>
    </row>
    <row r="94">
      <c r="A94" s="28" t="s">
        <v>409</v>
      </c>
      <c r="B94" s="12" t="s">
        <v>410</v>
      </c>
      <c r="C94" s="14">
        <v>4.0</v>
      </c>
      <c r="D94" s="14">
        <v>8.0</v>
      </c>
      <c r="E94" s="14">
        <v>1.0</v>
      </c>
      <c r="F94" s="12" t="s">
        <v>152</v>
      </c>
      <c r="G94" s="12" t="s">
        <v>411</v>
      </c>
    </row>
    <row r="95">
      <c r="A95" s="28" t="s">
        <v>412</v>
      </c>
      <c r="B95" s="12" t="s">
        <v>413</v>
      </c>
      <c r="C95" s="14">
        <v>4.0</v>
      </c>
      <c r="D95" s="14">
        <v>8.0</v>
      </c>
      <c r="E95" s="14">
        <v>1.0</v>
      </c>
      <c r="F95" s="12" t="s">
        <v>152</v>
      </c>
      <c r="G95" s="12" t="s">
        <v>414</v>
      </c>
    </row>
    <row r="96">
      <c r="A96" s="28" t="s">
        <v>415</v>
      </c>
      <c r="B96" s="12" t="s">
        <v>416</v>
      </c>
      <c r="C96" s="14">
        <v>4.0</v>
      </c>
      <c r="D96" s="14">
        <v>8.0</v>
      </c>
      <c r="E96" s="14">
        <v>1.0</v>
      </c>
      <c r="F96" s="12" t="s">
        <v>176</v>
      </c>
      <c r="G96" s="12" t="s">
        <v>417</v>
      </c>
    </row>
    <row r="97">
      <c r="A97" s="28" t="s">
        <v>418</v>
      </c>
      <c r="B97" s="12" t="s">
        <v>419</v>
      </c>
      <c r="C97" s="14">
        <v>4.0</v>
      </c>
      <c r="D97" s="14">
        <v>8.0</v>
      </c>
      <c r="E97" s="14">
        <v>1.0</v>
      </c>
      <c r="F97" s="12" t="s">
        <v>176</v>
      </c>
      <c r="G97" s="12" t="s">
        <v>420</v>
      </c>
    </row>
    <row r="98">
      <c r="A98" s="28" t="s">
        <v>285</v>
      </c>
      <c r="B98" s="12" t="s">
        <v>286</v>
      </c>
      <c r="C98" s="14">
        <v>4.0</v>
      </c>
      <c r="D98" s="14">
        <v>8.0</v>
      </c>
      <c r="E98" s="14">
        <v>2.0</v>
      </c>
      <c r="F98" s="12" t="s">
        <v>176</v>
      </c>
      <c r="G98" s="12" t="s">
        <v>421</v>
      </c>
    </row>
    <row r="99">
      <c r="A99" s="28" t="s">
        <v>422</v>
      </c>
      <c r="B99" s="12" t="s">
        <v>423</v>
      </c>
      <c r="C99" s="14">
        <v>4.0</v>
      </c>
      <c r="D99" s="14">
        <v>8.0</v>
      </c>
      <c r="E99" s="14">
        <v>1.0</v>
      </c>
      <c r="F99" s="12" t="s">
        <v>176</v>
      </c>
      <c r="G99" s="12" t="s">
        <v>424</v>
      </c>
    </row>
    <row r="100">
      <c r="A100" s="28" t="s">
        <v>224</v>
      </c>
      <c r="B100" s="12" t="s">
        <v>425</v>
      </c>
      <c r="C100" s="14">
        <v>5.0</v>
      </c>
      <c r="D100" s="14">
        <v>1.0</v>
      </c>
      <c r="E100" s="14">
        <v>1.0</v>
      </c>
      <c r="F100" s="12" t="s">
        <v>152</v>
      </c>
      <c r="G100" s="12" t="s">
        <v>426</v>
      </c>
    </row>
    <row r="101">
      <c r="A101" s="28" t="s">
        <v>316</v>
      </c>
      <c r="B101" s="12" t="s">
        <v>427</v>
      </c>
      <c r="C101" s="14">
        <v>5.0</v>
      </c>
      <c r="D101" s="14">
        <v>1.0</v>
      </c>
      <c r="E101" s="14">
        <v>1.0</v>
      </c>
      <c r="F101" s="12" t="s">
        <v>176</v>
      </c>
      <c r="G101" s="12" t="s">
        <v>428</v>
      </c>
    </row>
    <row r="102">
      <c r="A102" s="28" t="s">
        <v>203</v>
      </c>
      <c r="B102" s="12" t="s">
        <v>429</v>
      </c>
      <c r="C102" s="14">
        <v>5.0</v>
      </c>
      <c r="D102" s="14">
        <v>1.0</v>
      </c>
      <c r="E102" s="14">
        <v>1.0</v>
      </c>
      <c r="F102" s="12" t="s">
        <v>176</v>
      </c>
      <c r="G102" s="12" t="s">
        <v>430</v>
      </c>
    </row>
    <row r="103">
      <c r="A103" s="28" t="s">
        <v>184</v>
      </c>
      <c r="B103" s="12" t="s">
        <v>185</v>
      </c>
      <c r="C103" s="14">
        <v>5.0</v>
      </c>
      <c r="D103" s="14">
        <v>1.0</v>
      </c>
      <c r="E103" s="14">
        <v>4.0</v>
      </c>
      <c r="F103" s="12" t="s">
        <v>152</v>
      </c>
      <c r="G103" s="12" t="s">
        <v>431</v>
      </c>
    </row>
    <row r="104">
      <c r="A104" s="28" t="s">
        <v>230</v>
      </c>
      <c r="B104" s="12" t="s">
        <v>231</v>
      </c>
      <c r="C104" s="14">
        <v>5.0</v>
      </c>
      <c r="D104" s="14">
        <v>1.0</v>
      </c>
      <c r="E104" s="14">
        <v>2.0</v>
      </c>
      <c r="F104" s="12" t="s">
        <v>152</v>
      </c>
      <c r="G104" s="12" t="s">
        <v>432</v>
      </c>
    </row>
    <row r="105">
      <c r="A105" s="28" t="s">
        <v>433</v>
      </c>
      <c r="B105" s="12" t="s">
        <v>434</v>
      </c>
      <c r="C105" s="14">
        <v>5.0</v>
      </c>
      <c r="D105" s="14">
        <v>2.0</v>
      </c>
      <c r="E105" s="14">
        <v>1.0</v>
      </c>
      <c r="F105" s="12" t="s">
        <v>152</v>
      </c>
      <c r="G105" s="12" t="s">
        <v>435</v>
      </c>
    </row>
    <row r="106">
      <c r="A106" s="28" t="s">
        <v>436</v>
      </c>
      <c r="B106" s="12" t="s">
        <v>437</v>
      </c>
      <c r="C106" s="14">
        <v>5.0</v>
      </c>
      <c r="D106" s="14">
        <v>2.0</v>
      </c>
      <c r="E106" s="14">
        <v>1.0</v>
      </c>
      <c r="F106" s="12" t="s">
        <v>152</v>
      </c>
      <c r="G106" s="12" t="s">
        <v>438</v>
      </c>
    </row>
    <row r="107">
      <c r="A107" s="28" t="s">
        <v>439</v>
      </c>
      <c r="B107" s="12" t="s">
        <v>440</v>
      </c>
      <c r="C107" s="14">
        <v>5.0</v>
      </c>
      <c r="D107" s="14">
        <v>2.0</v>
      </c>
      <c r="E107" s="14">
        <v>1.0</v>
      </c>
      <c r="F107" s="12" t="s">
        <v>152</v>
      </c>
      <c r="G107" s="12" t="s">
        <v>441</v>
      </c>
    </row>
    <row r="108">
      <c r="A108" s="28" t="s">
        <v>442</v>
      </c>
      <c r="B108" s="12" t="s">
        <v>443</v>
      </c>
      <c r="C108" s="14">
        <v>5.0</v>
      </c>
      <c r="D108" s="14">
        <v>2.0</v>
      </c>
      <c r="E108" s="14">
        <v>1.0</v>
      </c>
      <c r="F108" s="12" t="s">
        <v>176</v>
      </c>
      <c r="G108" s="12" t="s">
        <v>444</v>
      </c>
    </row>
    <row r="109">
      <c r="A109" s="28" t="s">
        <v>445</v>
      </c>
      <c r="B109" s="12" t="s">
        <v>446</v>
      </c>
      <c r="C109" s="14">
        <v>5.0</v>
      </c>
      <c r="D109" s="14">
        <v>2.0</v>
      </c>
      <c r="E109" s="14">
        <v>1.0</v>
      </c>
      <c r="F109" s="12" t="s">
        <v>176</v>
      </c>
      <c r="G109" s="12" t="s">
        <v>447</v>
      </c>
    </row>
    <row r="110">
      <c r="A110" s="28" t="s">
        <v>448</v>
      </c>
      <c r="B110" s="12" t="s">
        <v>449</v>
      </c>
      <c r="C110" s="14">
        <v>5.0</v>
      </c>
      <c r="D110" s="14">
        <v>2.0</v>
      </c>
      <c r="E110" s="14">
        <v>1.0</v>
      </c>
      <c r="F110" s="12" t="s">
        <v>176</v>
      </c>
      <c r="G110" s="12" t="s">
        <v>450</v>
      </c>
    </row>
    <row r="111">
      <c r="A111" s="28" t="s">
        <v>336</v>
      </c>
      <c r="B111" s="12" t="s">
        <v>451</v>
      </c>
      <c r="C111" s="14">
        <v>5.0</v>
      </c>
      <c r="D111" s="14">
        <v>3.0</v>
      </c>
      <c r="E111" s="14">
        <v>1.0</v>
      </c>
      <c r="F111" s="12" t="s">
        <v>176</v>
      </c>
      <c r="G111" s="12" t="s">
        <v>452</v>
      </c>
    </row>
    <row r="112">
      <c r="A112" s="28" t="s">
        <v>339</v>
      </c>
      <c r="B112" s="12" t="s">
        <v>453</v>
      </c>
      <c r="C112" s="14">
        <v>5.0</v>
      </c>
      <c r="D112" s="14">
        <v>3.0</v>
      </c>
      <c r="E112" s="14">
        <v>1.0</v>
      </c>
      <c r="F112" s="12" t="s">
        <v>176</v>
      </c>
      <c r="G112" s="12" t="s">
        <v>454</v>
      </c>
    </row>
    <row r="113">
      <c r="A113" s="28" t="s">
        <v>455</v>
      </c>
      <c r="B113" s="12" t="s">
        <v>456</v>
      </c>
      <c r="C113" s="14">
        <v>5.0</v>
      </c>
      <c r="D113" s="14">
        <v>3.0</v>
      </c>
      <c r="E113" s="14">
        <v>1.0</v>
      </c>
      <c r="F113" s="12" t="s">
        <v>176</v>
      </c>
      <c r="G113" s="12" t="s">
        <v>457</v>
      </c>
    </row>
    <row r="114">
      <c r="A114" s="28" t="s">
        <v>458</v>
      </c>
      <c r="B114" s="12" t="s">
        <v>459</v>
      </c>
      <c r="C114" s="14">
        <v>5.0</v>
      </c>
      <c r="D114" s="14">
        <v>3.0</v>
      </c>
      <c r="E114" s="14">
        <v>1.0</v>
      </c>
      <c r="F114" s="12" t="s">
        <v>152</v>
      </c>
      <c r="G114" s="12" t="s">
        <v>460</v>
      </c>
    </row>
    <row r="115">
      <c r="A115" s="28" t="s">
        <v>461</v>
      </c>
      <c r="B115" s="12" t="s">
        <v>462</v>
      </c>
      <c r="C115" s="14">
        <v>5.0</v>
      </c>
      <c r="D115" s="14">
        <v>3.0</v>
      </c>
      <c r="E115" s="14">
        <v>1.0</v>
      </c>
      <c r="F115" s="12" t="s">
        <v>176</v>
      </c>
      <c r="G115" s="12" t="s">
        <v>463</v>
      </c>
    </row>
    <row r="116">
      <c r="A116" s="28" t="s">
        <v>464</v>
      </c>
      <c r="B116" s="12" t="s">
        <v>465</v>
      </c>
      <c r="C116" s="14">
        <v>5.0</v>
      </c>
      <c r="D116" s="14">
        <v>3.0</v>
      </c>
      <c r="E116" s="14">
        <v>1.0</v>
      </c>
      <c r="F116" s="12" t="s">
        <v>176</v>
      </c>
      <c r="G116" s="12" t="s">
        <v>466</v>
      </c>
    </row>
    <row r="117">
      <c r="A117" s="28" t="s">
        <v>467</v>
      </c>
      <c r="B117" s="12" t="s">
        <v>468</v>
      </c>
      <c r="C117" s="14">
        <v>5.0</v>
      </c>
      <c r="D117" s="14">
        <v>4.0</v>
      </c>
      <c r="E117" s="14">
        <v>1.0</v>
      </c>
      <c r="F117" s="12" t="s">
        <v>152</v>
      </c>
      <c r="G117" s="12" t="s">
        <v>469</v>
      </c>
    </row>
    <row r="118">
      <c r="A118" s="28" t="s">
        <v>470</v>
      </c>
      <c r="B118" s="12" t="s">
        <v>471</v>
      </c>
      <c r="C118" s="14">
        <v>5.0</v>
      </c>
      <c r="D118" s="14">
        <v>4.0</v>
      </c>
      <c r="E118" s="14">
        <v>1.0</v>
      </c>
      <c r="F118" s="12" t="s">
        <v>176</v>
      </c>
      <c r="G118" s="12" t="s">
        <v>472</v>
      </c>
    </row>
    <row r="119">
      <c r="A119" s="28" t="s">
        <v>473</v>
      </c>
      <c r="B119" s="12" t="s">
        <v>474</v>
      </c>
      <c r="C119" s="14">
        <v>5.0</v>
      </c>
      <c r="D119" s="14">
        <v>4.0</v>
      </c>
      <c r="E119" s="14">
        <v>1.0</v>
      </c>
      <c r="F119" s="12" t="s">
        <v>176</v>
      </c>
      <c r="G119" s="12" t="s">
        <v>475</v>
      </c>
    </row>
    <row r="120">
      <c r="A120" s="28" t="s">
        <v>476</v>
      </c>
      <c r="B120" s="12" t="s">
        <v>477</v>
      </c>
      <c r="C120" s="14">
        <v>5.0</v>
      </c>
      <c r="D120" s="14">
        <v>4.0</v>
      </c>
      <c r="E120" s="14">
        <v>1.0</v>
      </c>
      <c r="F120" s="12" t="s">
        <v>152</v>
      </c>
      <c r="G120" s="12" t="s">
        <v>478</v>
      </c>
    </row>
    <row r="121">
      <c r="A121" s="28" t="s">
        <v>479</v>
      </c>
      <c r="B121" s="12" t="s">
        <v>480</v>
      </c>
      <c r="C121" s="14">
        <v>5.0</v>
      </c>
      <c r="D121" s="14">
        <v>4.0</v>
      </c>
      <c r="E121" s="14">
        <v>1.0</v>
      </c>
      <c r="F121" s="12" t="s">
        <v>176</v>
      </c>
      <c r="G121" s="12" t="s">
        <v>481</v>
      </c>
    </row>
    <row r="122">
      <c r="A122" s="28" t="s">
        <v>482</v>
      </c>
      <c r="B122" s="12" t="s">
        <v>483</v>
      </c>
      <c r="C122" s="14">
        <v>5.0</v>
      </c>
      <c r="D122" s="14">
        <v>4.0</v>
      </c>
      <c r="E122" s="14">
        <v>1.0</v>
      </c>
      <c r="F122" s="12" t="s">
        <v>176</v>
      </c>
      <c r="G122" s="12" t="s">
        <v>484</v>
      </c>
    </row>
    <row r="123">
      <c r="A123" s="28" t="s">
        <v>248</v>
      </c>
      <c r="B123" s="12" t="s">
        <v>249</v>
      </c>
      <c r="C123" s="14">
        <v>5.0</v>
      </c>
      <c r="D123" s="14">
        <v>5.0</v>
      </c>
      <c r="E123" s="14">
        <v>2.0</v>
      </c>
      <c r="F123" s="12" t="s">
        <v>176</v>
      </c>
      <c r="G123" s="12" t="s">
        <v>485</v>
      </c>
    </row>
    <row r="124">
      <c r="A124" s="28" t="s">
        <v>251</v>
      </c>
      <c r="B124" s="12" t="s">
        <v>252</v>
      </c>
      <c r="C124" s="14">
        <v>5.0</v>
      </c>
      <c r="D124" s="14">
        <v>5.0</v>
      </c>
      <c r="E124" s="14">
        <v>2.0</v>
      </c>
      <c r="F124" s="12" t="s">
        <v>176</v>
      </c>
      <c r="G124" s="12" t="s">
        <v>486</v>
      </c>
    </row>
    <row r="125">
      <c r="A125" s="28" t="s">
        <v>415</v>
      </c>
      <c r="B125" s="12" t="s">
        <v>487</v>
      </c>
      <c r="C125" s="14">
        <v>5.0</v>
      </c>
      <c r="D125" s="14">
        <v>5.0</v>
      </c>
      <c r="E125" s="14">
        <v>1.0</v>
      </c>
      <c r="F125" s="12" t="s">
        <v>176</v>
      </c>
      <c r="G125" s="12" t="s">
        <v>488</v>
      </c>
    </row>
    <row r="126">
      <c r="A126" s="28" t="s">
        <v>370</v>
      </c>
      <c r="B126" s="12" t="s">
        <v>261</v>
      </c>
      <c r="C126" s="14">
        <v>5.0</v>
      </c>
      <c r="D126" s="14">
        <v>5.0</v>
      </c>
      <c r="E126" s="14">
        <v>2.0</v>
      </c>
      <c r="F126" s="12" t="s">
        <v>152</v>
      </c>
      <c r="G126" s="12" t="s">
        <v>489</v>
      </c>
    </row>
    <row r="127">
      <c r="A127" s="28" t="s">
        <v>461</v>
      </c>
      <c r="B127" s="12" t="s">
        <v>490</v>
      </c>
      <c r="C127" s="14">
        <v>5.0</v>
      </c>
      <c r="D127" s="14">
        <v>5.0</v>
      </c>
      <c r="E127" s="14">
        <v>1.0</v>
      </c>
      <c r="F127" s="12" t="s">
        <v>176</v>
      </c>
      <c r="G127" s="12" t="s">
        <v>491</v>
      </c>
    </row>
    <row r="128">
      <c r="A128" s="28" t="s">
        <v>464</v>
      </c>
      <c r="B128" s="12" t="s">
        <v>492</v>
      </c>
      <c r="C128" s="14">
        <v>5.0</v>
      </c>
      <c r="D128" s="14">
        <v>5.0</v>
      </c>
      <c r="E128" s="14">
        <v>1.0</v>
      </c>
      <c r="F128" s="12" t="s">
        <v>176</v>
      </c>
      <c r="G128" s="12" t="s">
        <v>493</v>
      </c>
    </row>
    <row r="129">
      <c r="A129" s="28" t="s">
        <v>494</v>
      </c>
      <c r="B129" s="12" t="s">
        <v>495</v>
      </c>
      <c r="C129" s="14">
        <v>5.0</v>
      </c>
      <c r="D129" s="14">
        <v>6.0</v>
      </c>
      <c r="E129" s="14">
        <v>1.0</v>
      </c>
      <c r="F129" s="12" t="s">
        <v>152</v>
      </c>
      <c r="G129" s="12" t="s">
        <v>496</v>
      </c>
    </row>
    <row r="130">
      <c r="A130" s="28" t="s">
        <v>497</v>
      </c>
      <c r="B130" s="12" t="s">
        <v>498</v>
      </c>
      <c r="C130" s="14">
        <v>5.0</v>
      </c>
      <c r="D130" s="14">
        <v>6.0</v>
      </c>
      <c r="E130" s="14">
        <v>1.0</v>
      </c>
      <c r="F130" s="12" t="s">
        <v>176</v>
      </c>
      <c r="G130" s="12" t="s">
        <v>499</v>
      </c>
    </row>
    <row r="131">
      <c r="A131" s="28" t="s">
        <v>500</v>
      </c>
      <c r="B131" s="12" t="s">
        <v>501</v>
      </c>
      <c r="C131" s="14">
        <v>5.0</v>
      </c>
      <c r="D131" s="14">
        <v>6.0</v>
      </c>
      <c r="E131" s="14">
        <v>1.0</v>
      </c>
      <c r="F131" s="12" t="s">
        <v>176</v>
      </c>
      <c r="G131" s="12" t="s">
        <v>502</v>
      </c>
    </row>
    <row r="132">
      <c r="A132" s="28" t="s">
        <v>503</v>
      </c>
      <c r="B132" s="12" t="s">
        <v>504</v>
      </c>
      <c r="C132" s="14">
        <v>5.0</v>
      </c>
      <c r="D132" s="14">
        <v>6.0</v>
      </c>
      <c r="E132" s="14">
        <v>1.0</v>
      </c>
      <c r="F132" s="12" t="s">
        <v>176</v>
      </c>
      <c r="G132" s="12" t="s">
        <v>505</v>
      </c>
    </row>
    <row r="133">
      <c r="A133" s="28" t="s">
        <v>506</v>
      </c>
      <c r="B133" s="12" t="s">
        <v>507</v>
      </c>
      <c r="C133" s="14">
        <v>5.0</v>
      </c>
      <c r="D133" s="14">
        <v>6.0</v>
      </c>
      <c r="E133" s="14">
        <v>1.0</v>
      </c>
      <c r="F133" s="12" t="s">
        <v>176</v>
      </c>
      <c r="G133" s="12" t="s">
        <v>508</v>
      </c>
    </row>
    <row r="134">
      <c r="A134" s="28" t="s">
        <v>509</v>
      </c>
      <c r="B134" s="12" t="s">
        <v>407</v>
      </c>
      <c r="C134" s="14">
        <v>5.0</v>
      </c>
      <c r="D134" s="14">
        <v>6.0</v>
      </c>
      <c r="E134" s="14">
        <v>2.0</v>
      </c>
      <c r="F134" s="12" t="s">
        <v>176</v>
      </c>
      <c r="G134" s="12" t="s">
        <v>510</v>
      </c>
    </row>
    <row r="135">
      <c r="A135" s="28" t="s">
        <v>511</v>
      </c>
      <c r="B135" s="12" t="s">
        <v>512</v>
      </c>
      <c r="C135" s="14">
        <v>5.0</v>
      </c>
      <c r="D135" s="14">
        <v>7.0</v>
      </c>
      <c r="E135" s="14">
        <v>1.0</v>
      </c>
      <c r="F135" s="12" t="s">
        <v>152</v>
      </c>
      <c r="G135" s="12" t="s">
        <v>513</v>
      </c>
    </row>
    <row r="136">
      <c r="A136" s="28" t="s">
        <v>514</v>
      </c>
      <c r="B136" s="12" t="s">
        <v>515</v>
      </c>
      <c r="C136" s="14">
        <v>5.0</v>
      </c>
      <c r="D136" s="14">
        <v>7.0</v>
      </c>
      <c r="E136" s="14">
        <v>1.0</v>
      </c>
      <c r="F136" s="12" t="s">
        <v>152</v>
      </c>
      <c r="G136" s="12" t="s">
        <v>516</v>
      </c>
    </row>
    <row r="137">
      <c r="A137" s="28" t="s">
        <v>517</v>
      </c>
      <c r="B137" s="12" t="s">
        <v>518</v>
      </c>
      <c r="C137" s="14">
        <v>5.0</v>
      </c>
      <c r="D137" s="14">
        <v>7.0</v>
      </c>
      <c r="E137" s="14">
        <v>1.0</v>
      </c>
      <c r="F137" s="12" t="s">
        <v>152</v>
      </c>
      <c r="G137" s="12" t="s">
        <v>519</v>
      </c>
    </row>
    <row r="138">
      <c r="A138" s="28" t="s">
        <v>520</v>
      </c>
      <c r="B138" s="12" t="s">
        <v>521</v>
      </c>
      <c r="C138" s="14">
        <v>5.0</v>
      </c>
      <c r="D138" s="14">
        <v>7.0</v>
      </c>
      <c r="E138" s="14">
        <v>1.0</v>
      </c>
      <c r="F138" s="12" t="s">
        <v>152</v>
      </c>
      <c r="G138" s="12" t="s">
        <v>522</v>
      </c>
    </row>
    <row r="139">
      <c r="A139" s="28" t="s">
        <v>523</v>
      </c>
      <c r="B139" s="12" t="s">
        <v>524</v>
      </c>
      <c r="C139" s="14">
        <v>5.0</v>
      </c>
      <c r="D139" s="14">
        <v>7.0</v>
      </c>
      <c r="E139" s="14">
        <v>1.0</v>
      </c>
      <c r="F139" s="12" t="s">
        <v>176</v>
      </c>
      <c r="G139" s="12" t="s">
        <v>525</v>
      </c>
    </row>
    <row r="140">
      <c r="A140" s="28" t="s">
        <v>526</v>
      </c>
      <c r="B140" s="12" t="s">
        <v>527</v>
      </c>
      <c r="C140" s="14">
        <v>5.0</v>
      </c>
      <c r="D140" s="14">
        <v>7.0</v>
      </c>
      <c r="E140" s="14">
        <v>1.0</v>
      </c>
      <c r="F140" s="12" t="s">
        <v>176</v>
      </c>
      <c r="G140" s="12" t="s">
        <v>528</v>
      </c>
    </row>
    <row r="141">
      <c r="A141" s="28" t="s">
        <v>529</v>
      </c>
      <c r="B141" s="12" t="s">
        <v>530</v>
      </c>
      <c r="C141" s="14">
        <v>5.0</v>
      </c>
      <c r="D141" s="14">
        <v>8.0</v>
      </c>
      <c r="E141" s="14">
        <v>1.0</v>
      </c>
      <c r="F141" s="12" t="s">
        <v>152</v>
      </c>
      <c r="G141" s="12" t="s">
        <v>531</v>
      </c>
    </row>
    <row r="142">
      <c r="A142" s="28" t="s">
        <v>532</v>
      </c>
      <c r="B142" s="12" t="s">
        <v>533</v>
      </c>
      <c r="C142" s="14">
        <v>5.0</v>
      </c>
      <c r="D142" s="14">
        <v>8.0</v>
      </c>
      <c r="E142" s="14">
        <v>1.0</v>
      </c>
      <c r="F142" s="12" t="s">
        <v>152</v>
      </c>
      <c r="G142" s="12" t="s">
        <v>534</v>
      </c>
    </row>
    <row r="143">
      <c r="A143" s="28" t="s">
        <v>535</v>
      </c>
      <c r="B143" s="12" t="s">
        <v>536</v>
      </c>
      <c r="C143" s="14">
        <v>5.0</v>
      </c>
      <c r="D143" s="14">
        <v>8.0</v>
      </c>
      <c r="E143" s="14">
        <v>1.0</v>
      </c>
      <c r="F143" s="12" t="s">
        <v>176</v>
      </c>
      <c r="G143" s="12" t="s">
        <v>537</v>
      </c>
    </row>
    <row r="144">
      <c r="A144" s="28" t="s">
        <v>538</v>
      </c>
      <c r="B144" s="12" t="s">
        <v>539</v>
      </c>
      <c r="C144" s="14">
        <v>5.0</v>
      </c>
      <c r="D144" s="14">
        <v>8.0</v>
      </c>
      <c r="E144" s="14">
        <v>1.0</v>
      </c>
      <c r="F144" s="12" t="s">
        <v>176</v>
      </c>
      <c r="G144" s="12" t="s">
        <v>540</v>
      </c>
    </row>
    <row r="145">
      <c r="A145" s="28" t="s">
        <v>541</v>
      </c>
      <c r="B145" s="12" t="s">
        <v>542</v>
      </c>
      <c r="C145" s="14">
        <v>5.0</v>
      </c>
      <c r="D145" s="14">
        <v>8.0</v>
      </c>
      <c r="E145" s="14">
        <v>1.0</v>
      </c>
      <c r="F145" s="12" t="s">
        <v>176</v>
      </c>
      <c r="G145" s="12" t="s">
        <v>543</v>
      </c>
    </row>
    <row r="146">
      <c r="A146" s="28" t="s">
        <v>544</v>
      </c>
      <c r="B146" s="12" t="s">
        <v>545</v>
      </c>
      <c r="C146" s="14">
        <v>5.0</v>
      </c>
      <c r="D146" s="14">
        <v>8.0</v>
      </c>
      <c r="E146" s="14">
        <v>1.0</v>
      </c>
      <c r="F146" s="12" t="s">
        <v>176</v>
      </c>
      <c r="G146" s="12" t="s">
        <v>546</v>
      </c>
    </row>
  </sheetData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  <hyperlink r:id="rId51" ref="A52"/>
    <hyperlink r:id="rId52" ref="A53"/>
    <hyperlink r:id="rId53" ref="A54"/>
    <hyperlink r:id="rId54" ref="A55"/>
    <hyperlink r:id="rId55" ref="A56"/>
    <hyperlink r:id="rId56" ref="A57"/>
    <hyperlink r:id="rId57" ref="A58"/>
    <hyperlink r:id="rId58" ref="A59"/>
    <hyperlink r:id="rId59" ref="A60"/>
    <hyperlink r:id="rId60" ref="A61"/>
    <hyperlink r:id="rId61" ref="A62"/>
    <hyperlink r:id="rId62" ref="A63"/>
    <hyperlink r:id="rId63" ref="A64"/>
    <hyperlink r:id="rId64" ref="A65"/>
    <hyperlink r:id="rId65" ref="A66"/>
    <hyperlink r:id="rId66" ref="A67"/>
    <hyperlink r:id="rId67" ref="A68"/>
    <hyperlink r:id="rId68" ref="A69"/>
    <hyperlink r:id="rId69" ref="A70"/>
    <hyperlink r:id="rId70" ref="A71"/>
    <hyperlink r:id="rId71" ref="A72"/>
    <hyperlink r:id="rId72" ref="A73"/>
    <hyperlink r:id="rId73" ref="A74"/>
    <hyperlink r:id="rId74" ref="A75"/>
    <hyperlink r:id="rId75" ref="A76"/>
    <hyperlink r:id="rId76" ref="A77"/>
    <hyperlink r:id="rId77" ref="A78"/>
    <hyperlink r:id="rId78" ref="A79"/>
    <hyperlink r:id="rId79" ref="A80"/>
    <hyperlink r:id="rId80" ref="A81"/>
    <hyperlink r:id="rId81" ref="A82"/>
    <hyperlink r:id="rId82" ref="A83"/>
    <hyperlink r:id="rId83" ref="A84"/>
    <hyperlink r:id="rId84" ref="A85"/>
    <hyperlink r:id="rId85" ref="A86"/>
    <hyperlink r:id="rId86" ref="A87"/>
    <hyperlink r:id="rId87" ref="A88"/>
    <hyperlink r:id="rId88" ref="A89"/>
    <hyperlink r:id="rId89" ref="A90"/>
    <hyperlink r:id="rId90" ref="A91"/>
    <hyperlink r:id="rId91" ref="A92"/>
    <hyperlink r:id="rId92" ref="A93"/>
    <hyperlink r:id="rId93" ref="A94"/>
    <hyperlink r:id="rId94" ref="A95"/>
    <hyperlink r:id="rId95" ref="A96"/>
    <hyperlink r:id="rId96" ref="A97"/>
    <hyperlink r:id="rId97" ref="A98"/>
    <hyperlink r:id="rId98" ref="A99"/>
    <hyperlink r:id="rId99" ref="A100"/>
    <hyperlink r:id="rId100" ref="A101"/>
    <hyperlink r:id="rId101" ref="A102"/>
    <hyperlink r:id="rId102" ref="A103"/>
    <hyperlink r:id="rId103" ref="A104"/>
    <hyperlink r:id="rId104" ref="A105"/>
    <hyperlink r:id="rId105" ref="A106"/>
    <hyperlink r:id="rId106" ref="A107"/>
    <hyperlink r:id="rId107" ref="A108"/>
    <hyperlink r:id="rId108" ref="A109"/>
    <hyperlink r:id="rId109" ref="A110"/>
    <hyperlink r:id="rId110" ref="A111"/>
    <hyperlink r:id="rId111" ref="A112"/>
    <hyperlink r:id="rId112" ref="A113"/>
    <hyperlink r:id="rId113" ref="A114"/>
    <hyperlink r:id="rId114" ref="A115"/>
    <hyperlink r:id="rId115" ref="A116"/>
    <hyperlink r:id="rId116" ref="A117"/>
    <hyperlink r:id="rId117" ref="A118"/>
    <hyperlink r:id="rId118" ref="A119"/>
    <hyperlink r:id="rId119" ref="A120"/>
    <hyperlink r:id="rId120" ref="A121"/>
    <hyperlink r:id="rId121" ref="A122"/>
    <hyperlink r:id="rId122" ref="A123"/>
    <hyperlink r:id="rId123" ref="A124"/>
    <hyperlink r:id="rId124" ref="A125"/>
    <hyperlink r:id="rId125" ref="A126"/>
    <hyperlink r:id="rId126" ref="A127"/>
    <hyperlink r:id="rId127" ref="A128"/>
    <hyperlink r:id="rId128" ref="A129"/>
    <hyperlink r:id="rId129" ref="A130"/>
    <hyperlink r:id="rId130" ref="A131"/>
    <hyperlink r:id="rId131" ref="A132"/>
    <hyperlink r:id="rId132" ref="A133"/>
    <hyperlink r:id="rId133" ref="A134"/>
    <hyperlink r:id="rId134" ref="A135"/>
    <hyperlink r:id="rId135" ref="A136"/>
    <hyperlink r:id="rId136" ref="A137"/>
    <hyperlink r:id="rId137" ref="A138"/>
    <hyperlink r:id="rId138" ref="A139"/>
    <hyperlink r:id="rId139" ref="A140"/>
    <hyperlink r:id="rId140" ref="A141"/>
    <hyperlink r:id="rId141" ref="A142"/>
    <hyperlink r:id="rId142" ref="A143"/>
    <hyperlink r:id="rId143" ref="A144"/>
    <hyperlink r:id="rId144" ref="A145"/>
    <hyperlink r:id="rId145" ref="A146"/>
  </hyperlinks>
  <drawing r:id="rId146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  <col customWidth="1" min="2" max="2" width="7.88"/>
    <col customWidth="1" min="3" max="3" width="33.0"/>
    <col customWidth="1" min="4" max="4" width="35.25"/>
    <col customWidth="1" min="5" max="5" width="52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3.0</v>
      </c>
      <c r="B2" s="3">
        <v>1.0</v>
      </c>
      <c r="C2" s="4" t="s">
        <v>5</v>
      </c>
      <c r="D2" s="4" t="s">
        <v>6</v>
      </c>
      <c r="E2" s="5" t="s">
        <v>7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">
        <v>3.0</v>
      </c>
      <c r="B3" s="3">
        <v>2.0</v>
      </c>
      <c r="C3" s="4" t="s">
        <v>8</v>
      </c>
      <c r="D3" s="4" t="s">
        <v>6</v>
      </c>
      <c r="E3" s="5" t="s">
        <v>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">
        <v>3.0</v>
      </c>
      <c r="B4" s="3">
        <v>3.0</v>
      </c>
      <c r="C4" s="4" t="s">
        <v>10</v>
      </c>
      <c r="D4" s="4" t="s">
        <v>6</v>
      </c>
      <c r="E4" s="5" t="s">
        <v>11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">
        <v>3.0</v>
      </c>
      <c r="B5" s="3">
        <v>4.0</v>
      </c>
      <c r="C5" s="4" t="s">
        <v>12</v>
      </c>
      <c r="D5" s="4" t="s">
        <v>6</v>
      </c>
      <c r="E5" s="5" t="s">
        <v>13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3">
        <v>3.0</v>
      </c>
      <c r="B6" s="3">
        <v>5.0</v>
      </c>
      <c r="C6" s="4" t="s">
        <v>14</v>
      </c>
      <c r="D6" s="4" t="s">
        <v>6</v>
      </c>
      <c r="E6" s="5" t="s">
        <v>15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3">
        <v>3.0</v>
      </c>
      <c r="B7" s="3">
        <v>6.0</v>
      </c>
      <c r="C7" s="4" t="s">
        <v>16</v>
      </c>
      <c r="D7" s="4" t="s">
        <v>17</v>
      </c>
      <c r="E7" s="5" t="s">
        <v>18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3">
        <v>3.0</v>
      </c>
      <c r="B8" s="3">
        <v>7.0</v>
      </c>
      <c r="C8" s="4" t="s">
        <v>19</v>
      </c>
      <c r="D8" s="4" t="s">
        <v>6</v>
      </c>
      <c r="E8" s="5" t="s">
        <v>20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3">
        <v>3.0</v>
      </c>
      <c r="B9" s="3">
        <v>8.0</v>
      </c>
      <c r="C9" s="4" t="s">
        <v>21</v>
      </c>
      <c r="D9" s="4" t="s">
        <v>22</v>
      </c>
      <c r="E9" s="5" t="s">
        <v>23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7">
        <v>4.0</v>
      </c>
      <c r="B10" s="7">
        <v>1.0</v>
      </c>
      <c r="C10" s="8" t="s">
        <v>24</v>
      </c>
      <c r="D10" s="8" t="s">
        <v>25</v>
      </c>
      <c r="E10" s="9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7">
        <v>4.0</v>
      </c>
      <c r="B11" s="7">
        <v>2.0</v>
      </c>
      <c r="C11" s="8" t="s">
        <v>27</v>
      </c>
      <c r="D11" s="8" t="s">
        <v>25</v>
      </c>
      <c r="E11" s="9" t="s">
        <v>28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>
        <v>4.0</v>
      </c>
      <c r="B12" s="7">
        <v>3.0</v>
      </c>
      <c r="C12" s="8" t="s">
        <v>29</v>
      </c>
      <c r="D12" s="8" t="s">
        <v>25</v>
      </c>
      <c r="E12" s="9" t="s">
        <v>30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7">
        <v>4.0</v>
      </c>
      <c r="B13" s="7">
        <v>4.0</v>
      </c>
      <c r="C13" s="8" t="s">
        <v>31</v>
      </c>
      <c r="D13" s="8" t="s">
        <v>25</v>
      </c>
      <c r="E13" s="9" t="s">
        <v>32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7">
        <v>4.0</v>
      </c>
      <c r="B14" s="7">
        <v>5.0</v>
      </c>
      <c r="C14" s="8" t="s">
        <v>33</v>
      </c>
      <c r="D14" s="8" t="s">
        <v>25</v>
      </c>
      <c r="E14" s="9" t="s">
        <v>34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">
        <v>4.0</v>
      </c>
      <c r="B15" s="7">
        <v>6.0</v>
      </c>
      <c r="C15" s="8" t="s">
        <v>35</v>
      </c>
      <c r="D15" s="8" t="s">
        <v>25</v>
      </c>
      <c r="E15" s="9" t="s">
        <v>36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7">
        <v>4.0</v>
      </c>
      <c r="B16" s="7">
        <v>7.0</v>
      </c>
      <c r="C16" s="8" t="s">
        <v>37</v>
      </c>
      <c r="D16" s="8" t="s">
        <v>25</v>
      </c>
      <c r="E16" s="9" t="s">
        <v>38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7">
        <v>4.0</v>
      </c>
      <c r="B17" s="7">
        <v>8.0</v>
      </c>
      <c r="C17" s="8" t="s">
        <v>39</v>
      </c>
      <c r="D17" s="8" t="s">
        <v>25</v>
      </c>
      <c r="E17" s="9" t="s">
        <v>40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7">
        <v>5.0</v>
      </c>
      <c r="B18" s="7">
        <v>1.0</v>
      </c>
      <c r="C18" s="8" t="s">
        <v>41</v>
      </c>
      <c r="D18" s="8" t="s">
        <v>42</v>
      </c>
      <c r="E18" s="9" t="s">
        <v>43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7">
        <v>5.0</v>
      </c>
      <c r="B19" s="7">
        <v>2.0</v>
      </c>
      <c r="C19" s="8" t="s">
        <v>44</v>
      </c>
      <c r="D19" s="8" t="s">
        <v>42</v>
      </c>
      <c r="E19" s="9" t="s">
        <v>45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7">
        <v>5.0</v>
      </c>
      <c r="B20" s="7">
        <v>3.0</v>
      </c>
      <c r="C20" s="8" t="s">
        <v>46</v>
      </c>
      <c r="D20" s="8" t="s">
        <v>42</v>
      </c>
      <c r="E20" s="9" t="s">
        <v>47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7">
        <v>5.0</v>
      </c>
      <c r="B21" s="7">
        <v>4.0</v>
      </c>
      <c r="C21" s="8" t="s">
        <v>48</v>
      </c>
      <c r="D21" s="8" t="s">
        <v>42</v>
      </c>
      <c r="E21" s="9" t="s">
        <v>49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7">
        <v>5.0</v>
      </c>
      <c r="B22" s="7">
        <v>5.0</v>
      </c>
      <c r="C22" s="8" t="s">
        <v>50</v>
      </c>
      <c r="D22" s="8" t="s">
        <v>42</v>
      </c>
      <c r="E22" s="9" t="s">
        <v>51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7">
        <v>5.0</v>
      </c>
      <c r="B23" s="7">
        <v>6.0</v>
      </c>
      <c r="C23" s="8" t="s">
        <v>52</v>
      </c>
      <c r="D23" s="8" t="s">
        <v>42</v>
      </c>
      <c r="E23" s="9" t="s">
        <v>53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7">
        <v>5.0</v>
      </c>
      <c r="B24" s="7">
        <v>7.0</v>
      </c>
      <c r="C24" s="8" t="s">
        <v>54</v>
      </c>
      <c r="D24" s="8" t="s">
        <v>42</v>
      </c>
      <c r="E24" s="9" t="s">
        <v>55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7">
        <v>5.0</v>
      </c>
      <c r="B25" s="7">
        <v>8.0</v>
      </c>
      <c r="C25" s="8" t="s">
        <v>56</v>
      </c>
      <c r="D25" s="8" t="s">
        <v>42</v>
      </c>
      <c r="E25" s="9" t="s">
        <v>57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0"/>
      <c r="B26" s="10"/>
      <c r="C26" s="6"/>
      <c r="D26" s="6"/>
      <c r="E26" s="1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0"/>
      <c r="B27" s="10"/>
      <c r="C27" s="6"/>
      <c r="D27" s="6"/>
      <c r="E27" s="1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0"/>
      <c r="B28" s="10"/>
      <c r="C28" s="6"/>
      <c r="D28" s="6"/>
      <c r="E28" s="1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0"/>
      <c r="B29" s="10"/>
      <c r="C29" s="6"/>
      <c r="D29" s="6"/>
      <c r="E29" s="1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0"/>
      <c r="B30" s="10"/>
      <c r="C30" s="6"/>
      <c r="D30" s="6"/>
      <c r="E30" s="1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0"/>
      <c r="B31" s="10"/>
      <c r="C31" s="6"/>
      <c r="D31" s="6"/>
      <c r="E31" s="1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0"/>
      <c r="B32" s="10"/>
      <c r="C32" s="6"/>
      <c r="D32" s="6"/>
      <c r="E32" s="1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0"/>
      <c r="B33" s="10"/>
      <c r="C33" s="6"/>
      <c r="D33" s="6"/>
      <c r="E33" s="1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0"/>
      <c r="B34" s="10"/>
      <c r="C34" s="6"/>
      <c r="D34" s="6"/>
      <c r="E34" s="1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0"/>
      <c r="B35" s="10"/>
      <c r="C35" s="6"/>
      <c r="D35" s="6"/>
      <c r="E35" s="1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0"/>
      <c r="B36" s="10"/>
      <c r="C36" s="6"/>
      <c r="D36" s="6"/>
      <c r="E36" s="1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0"/>
      <c r="B37" s="10"/>
      <c r="C37" s="6"/>
      <c r="D37" s="6"/>
      <c r="E37" s="1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0"/>
      <c r="B38" s="10"/>
      <c r="C38" s="6"/>
      <c r="D38" s="6"/>
      <c r="E38" s="1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0"/>
      <c r="B39" s="10"/>
      <c r="C39" s="6"/>
      <c r="D39" s="6"/>
      <c r="E39" s="1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0"/>
      <c r="B40" s="10"/>
      <c r="C40" s="6"/>
      <c r="D40" s="6"/>
      <c r="E40" s="1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0"/>
      <c r="B41" s="10"/>
      <c r="C41" s="6"/>
      <c r="D41" s="6"/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0"/>
      <c r="B42" s="10"/>
      <c r="C42" s="6"/>
      <c r="D42" s="6"/>
      <c r="E42" s="1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0"/>
      <c r="B43" s="10"/>
      <c r="C43" s="6"/>
      <c r="D43" s="6"/>
      <c r="E43" s="1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0"/>
      <c r="B44" s="10"/>
      <c r="C44" s="6"/>
      <c r="D44" s="6"/>
      <c r="E44" s="1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0"/>
      <c r="B45" s="10"/>
      <c r="C45" s="6"/>
      <c r="D45" s="6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0"/>
      <c r="B46" s="10"/>
      <c r="C46" s="6"/>
      <c r="D46" s="6"/>
      <c r="E46" s="1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0"/>
      <c r="B47" s="10"/>
      <c r="C47" s="6"/>
      <c r="D47" s="6"/>
      <c r="E47" s="1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0"/>
      <c r="B48" s="10"/>
      <c r="C48" s="6"/>
      <c r="D48" s="6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0"/>
      <c r="B49" s="10"/>
      <c r="C49" s="6"/>
      <c r="D49" s="6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0"/>
      <c r="B50" s="10"/>
      <c r="C50" s="6"/>
      <c r="D50" s="6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0"/>
      <c r="B51" s="10"/>
      <c r="C51" s="6"/>
      <c r="D51" s="6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0"/>
      <c r="B52" s="10"/>
      <c r="C52" s="6"/>
      <c r="D52" s="6"/>
      <c r="E52" s="1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0"/>
      <c r="B53" s="10"/>
      <c r="C53" s="6"/>
      <c r="D53" s="6"/>
      <c r="E53" s="1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0"/>
      <c r="B54" s="10"/>
      <c r="C54" s="6"/>
      <c r="D54" s="6"/>
      <c r="E54" s="1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0"/>
      <c r="B55" s="10"/>
      <c r="C55" s="6"/>
      <c r="D55" s="6"/>
      <c r="E55" s="1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0"/>
      <c r="B56" s="10"/>
      <c r="C56" s="6"/>
      <c r="D56" s="6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0"/>
      <c r="B57" s="10"/>
      <c r="C57" s="6"/>
      <c r="D57" s="6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0"/>
      <c r="B58" s="10"/>
      <c r="C58" s="6"/>
      <c r="D58" s="6"/>
      <c r="E58" s="1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0"/>
      <c r="B59" s="10"/>
      <c r="C59" s="6"/>
      <c r="D59" s="6"/>
      <c r="E59" s="1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0"/>
      <c r="B60" s="10"/>
      <c r="C60" s="6"/>
      <c r="D60" s="6"/>
      <c r="E60" s="1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0"/>
      <c r="B61" s="10"/>
      <c r="C61" s="6"/>
      <c r="D61" s="6"/>
      <c r="E61" s="1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0"/>
      <c r="B62" s="10"/>
      <c r="C62" s="6"/>
      <c r="D62" s="6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0"/>
      <c r="B63" s="10"/>
      <c r="C63" s="6"/>
      <c r="D63" s="6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0"/>
      <c r="B64" s="10"/>
      <c r="C64" s="6"/>
      <c r="D64" s="6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0"/>
      <c r="B65" s="10"/>
      <c r="C65" s="6"/>
      <c r="D65" s="6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0"/>
      <c r="B66" s="10"/>
      <c r="C66" s="6"/>
      <c r="D66" s="6"/>
      <c r="E66" s="1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0"/>
      <c r="B67" s="10"/>
      <c r="C67" s="6"/>
      <c r="D67" s="6"/>
      <c r="E67" s="1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0"/>
      <c r="B68" s="10"/>
      <c r="C68" s="6"/>
      <c r="D68" s="6"/>
      <c r="E68" s="1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0"/>
      <c r="B69" s="10"/>
      <c r="C69" s="6"/>
      <c r="D69" s="6"/>
      <c r="E69" s="1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0"/>
      <c r="B70" s="10"/>
      <c r="C70" s="6"/>
      <c r="D70" s="6"/>
      <c r="E70" s="1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0"/>
      <c r="B71" s="10"/>
      <c r="C71" s="6"/>
      <c r="D71" s="6"/>
      <c r="E71" s="1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0"/>
      <c r="B72" s="10"/>
      <c r="C72" s="6"/>
      <c r="D72" s="6"/>
      <c r="E72" s="1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0"/>
      <c r="B73" s="10"/>
      <c r="C73" s="6"/>
      <c r="D73" s="6"/>
      <c r="E73" s="1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0"/>
      <c r="B74" s="10"/>
      <c r="C74" s="6"/>
      <c r="D74" s="6"/>
      <c r="E74" s="1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0"/>
      <c r="B75" s="10"/>
      <c r="C75" s="6"/>
      <c r="D75" s="6"/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0"/>
      <c r="B76" s="10"/>
      <c r="C76" s="6"/>
      <c r="D76" s="6"/>
      <c r="E76" s="1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0"/>
      <c r="B77" s="10"/>
      <c r="C77" s="6"/>
      <c r="D77" s="6"/>
      <c r="E77" s="1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0"/>
      <c r="B78" s="10"/>
      <c r="C78" s="6"/>
      <c r="D78" s="6"/>
      <c r="E78" s="1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0"/>
      <c r="B79" s="10"/>
      <c r="C79" s="6"/>
      <c r="D79" s="6"/>
      <c r="E79" s="1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0"/>
      <c r="B80" s="10"/>
      <c r="C80" s="6"/>
      <c r="D80" s="6"/>
      <c r="E80" s="1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0"/>
      <c r="B81" s="10"/>
      <c r="C81" s="6"/>
      <c r="D81" s="6"/>
      <c r="E81" s="1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0"/>
      <c r="B82" s="10"/>
      <c r="C82" s="6"/>
      <c r="D82" s="6"/>
      <c r="E82" s="1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0"/>
      <c r="B83" s="10"/>
      <c r="C83" s="6"/>
      <c r="D83" s="6"/>
      <c r="E83" s="1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0"/>
      <c r="B84" s="10"/>
      <c r="C84" s="6"/>
      <c r="D84" s="6"/>
      <c r="E84" s="1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0"/>
      <c r="B85" s="10"/>
      <c r="C85" s="6"/>
      <c r="D85" s="6"/>
      <c r="E85" s="1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0"/>
      <c r="B86" s="10"/>
      <c r="C86" s="6"/>
      <c r="D86" s="6"/>
      <c r="E86" s="1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0"/>
      <c r="B87" s="10"/>
      <c r="C87" s="6"/>
      <c r="D87" s="6"/>
      <c r="E87" s="1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0"/>
      <c r="B88" s="10"/>
      <c r="C88" s="6"/>
      <c r="D88" s="6"/>
      <c r="E88" s="1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0"/>
      <c r="B89" s="10"/>
      <c r="C89" s="6"/>
      <c r="D89" s="6"/>
      <c r="E89" s="1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0"/>
      <c r="B90" s="10"/>
      <c r="C90" s="6"/>
      <c r="D90" s="6"/>
      <c r="E90" s="1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0"/>
      <c r="B91" s="10"/>
      <c r="C91" s="6"/>
      <c r="D91" s="6"/>
      <c r="E91" s="1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0"/>
      <c r="B92" s="10"/>
      <c r="C92" s="6"/>
      <c r="D92" s="6"/>
      <c r="E92" s="1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0"/>
      <c r="B93" s="10"/>
      <c r="C93" s="6"/>
      <c r="D93" s="6"/>
      <c r="E93" s="1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0"/>
      <c r="B94" s="10"/>
      <c r="C94" s="6"/>
      <c r="D94" s="6"/>
      <c r="E94" s="1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0"/>
      <c r="B95" s="10"/>
      <c r="C95" s="6"/>
      <c r="D95" s="6"/>
      <c r="E95" s="1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0"/>
      <c r="B96" s="10"/>
      <c r="C96" s="6"/>
      <c r="D96" s="6"/>
      <c r="E96" s="1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0"/>
      <c r="B97" s="10"/>
      <c r="C97" s="6"/>
      <c r="D97" s="6"/>
      <c r="E97" s="1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0"/>
      <c r="B98" s="10"/>
      <c r="C98" s="6"/>
      <c r="D98" s="6"/>
      <c r="E98" s="1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0"/>
      <c r="B99" s="10"/>
      <c r="C99" s="6"/>
      <c r="D99" s="6"/>
      <c r="E99" s="1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0"/>
      <c r="B100" s="10"/>
      <c r="C100" s="6"/>
      <c r="D100" s="6"/>
      <c r="E100" s="1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</sheetData>
  <drawing r:id="rId1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  <col customWidth="1" min="2" max="2" width="7.88"/>
    <col customWidth="1" min="3" max="3" width="33.0"/>
    <col customWidth="1" min="4" max="4" width="35.25"/>
    <col customWidth="1" min="5" max="5" width="52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3.0</v>
      </c>
      <c r="B2" s="3">
        <v>1.0</v>
      </c>
      <c r="C2" s="4" t="s">
        <v>5</v>
      </c>
      <c r="D2" s="4" t="s">
        <v>6</v>
      </c>
      <c r="E2" s="5" t="s">
        <v>7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">
        <v>3.0</v>
      </c>
      <c r="B3" s="3">
        <v>2.0</v>
      </c>
      <c r="C3" s="4" t="s">
        <v>8</v>
      </c>
      <c r="D3" s="4" t="s">
        <v>6</v>
      </c>
      <c r="E3" s="5" t="s">
        <v>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">
        <v>3.0</v>
      </c>
      <c r="B4" s="3">
        <v>3.0</v>
      </c>
      <c r="C4" s="4" t="s">
        <v>10</v>
      </c>
      <c r="D4" s="4" t="s">
        <v>6</v>
      </c>
      <c r="E4" s="5" t="s">
        <v>11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">
        <v>3.0</v>
      </c>
      <c r="B5" s="3">
        <v>4.0</v>
      </c>
      <c r="C5" s="4" t="s">
        <v>12</v>
      </c>
      <c r="D5" s="4" t="s">
        <v>6</v>
      </c>
      <c r="E5" s="5" t="s">
        <v>13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3">
        <v>3.0</v>
      </c>
      <c r="B6" s="3">
        <v>5.0</v>
      </c>
      <c r="C6" s="4" t="s">
        <v>14</v>
      </c>
      <c r="D6" s="4" t="s">
        <v>6</v>
      </c>
      <c r="E6" s="5" t="s">
        <v>15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3">
        <v>3.0</v>
      </c>
      <c r="B7" s="3">
        <v>6.0</v>
      </c>
      <c r="C7" s="4" t="s">
        <v>16</v>
      </c>
      <c r="D7" s="4" t="s">
        <v>17</v>
      </c>
      <c r="E7" s="5" t="s">
        <v>18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3">
        <v>3.0</v>
      </c>
      <c r="B8" s="3">
        <v>7.0</v>
      </c>
      <c r="C8" s="4" t="s">
        <v>19</v>
      </c>
      <c r="D8" s="4" t="s">
        <v>6</v>
      </c>
      <c r="E8" s="5" t="s">
        <v>20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3">
        <v>3.0</v>
      </c>
      <c r="B9" s="3">
        <v>8.0</v>
      </c>
      <c r="C9" s="4" t="s">
        <v>21</v>
      </c>
      <c r="D9" s="4" t="s">
        <v>22</v>
      </c>
      <c r="E9" s="5" t="s">
        <v>23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7">
        <v>4.0</v>
      </c>
      <c r="B10" s="7">
        <v>1.0</v>
      </c>
      <c r="C10" s="8" t="s">
        <v>24</v>
      </c>
      <c r="D10" s="8" t="s">
        <v>25</v>
      </c>
      <c r="E10" s="9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7">
        <v>4.0</v>
      </c>
      <c r="B11" s="7">
        <v>2.0</v>
      </c>
      <c r="C11" s="8" t="s">
        <v>27</v>
      </c>
      <c r="D11" s="8" t="s">
        <v>25</v>
      </c>
      <c r="E11" s="9" t="s">
        <v>28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>
        <v>4.0</v>
      </c>
      <c r="B12" s="7">
        <v>3.0</v>
      </c>
      <c r="C12" s="8" t="s">
        <v>29</v>
      </c>
      <c r="D12" s="8" t="s">
        <v>25</v>
      </c>
      <c r="E12" s="9" t="s">
        <v>30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7">
        <v>4.0</v>
      </c>
      <c r="B13" s="7">
        <v>4.0</v>
      </c>
      <c r="C13" s="8" t="s">
        <v>31</v>
      </c>
      <c r="D13" s="8" t="s">
        <v>25</v>
      </c>
      <c r="E13" s="9" t="s">
        <v>32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7">
        <v>4.0</v>
      </c>
      <c r="B14" s="7">
        <v>5.0</v>
      </c>
      <c r="C14" s="8" t="s">
        <v>33</v>
      </c>
      <c r="D14" s="8" t="s">
        <v>25</v>
      </c>
      <c r="E14" s="9" t="s">
        <v>34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">
        <v>4.0</v>
      </c>
      <c r="B15" s="7">
        <v>6.0</v>
      </c>
      <c r="C15" s="8" t="s">
        <v>35</v>
      </c>
      <c r="D15" s="8" t="s">
        <v>25</v>
      </c>
      <c r="E15" s="9" t="s">
        <v>36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7">
        <v>4.0</v>
      </c>
      <c r="B16" s="7">
        <v>7.0</v>
      </c>
      <c r="C16" s="8" t="s">
        <v>37</v>
      </c>
      <c r="D16" s="8" t="s">
        <v>25</v>
      </c>
      <c r="E16" s="9" t="s">
        <v>38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7">
        <v>4.0</v>
      </c>
      <c r="B17" s="7">
        <v>8.0</v>
      </c>
      <c r="C17" s="8" t="s">
        <v>39</v>
      </c>
      <c r="D17" s="8" t="s">
        <v>25</v>
      </c>
      <c r="E17" s="9" t="s">
        <v>40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7">
        <v>5.0</v>
      </c>
      <c r="B18" s="7">
        <v>1.0</v>
      </c>
      <c r="C18" s="8" t="s">
        <v>41</v>
      </c>
      <c r="D18" s="8" t="s">
        <v>42</v>
      </c>
      <c r="E18" s="9" t="s">
        <v>43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7">
        <v>5.0</v>
      </c>
      <c r="B19" s="7">
        <v>2.0</v>
      </c>
      <c r="C19" s="8" t="s">
        <v>44</v>
      </c>
      <c r="D19" s="8" t="s">
        <v>42</v>
      </c>
      <c r="E19" s="9" t="s">
        <v>45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7">
        <v>5.0</v>
      </c>
      <c r="B20" s="7">
        <v>3.0</v>
      </c>
      <c r="C20" s="8" t="s">
        <v>46</v>
      </c>
      <c r="D20" s="8" t="s">
        <v>42</v>
      </c>
      <c r="E20" s="9" t="s">
        <v>47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7">
        <v>5.0</v>
      </c>
      <c r="B21" s="7">
        <v>4.0</v>
      </c>
      <c r="C21" s="8" t="s">
        <v>48</v>
      </c>
      <c r="D21" s="8" t="s">
        <v>42</v>
      </c>
      <c r="E21" s="9" t="s">
        <v>49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7">
        <v>5.0</v>
      </c>
      <c r="B22" s="7">
        <v>5.0</v>
      </c>
      <c r="C22" s="8" t="s">
        <v>50</v>
      </c>
      <c r="D22" s="8" t="s">
        <v>42</v>
      </c>
      <c r="E22" s="9" t="s">
        <v>51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7">
        <v>5.0</v>
      </c>
      <c r="B23" s="7">
        <v>6.0</v>
      </c>
      <c r="C23" s="8" t="s">
        <v>52</v>
      </c>
      <c r="D23" s="8" t="s">
        <v>42</v>
      </c>
      <c r="E23" s="9" t="s">
        <v>53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7">
        <v>5.0</v>
      </c>
      <c r="B24" s="7">
        <v>7.0</v>
      </c>
      <c r="C24" s="8" t="s">
        <v>54</v>
      </c>
      <c r="D24" s="8" t="s">
        <v>42</v>
      </c>
      <c r="E24" s="9" t="s">
        <v>55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7">
        <v>5.0</v>
      </c>
      <c r="B25" s="7">
        <v>8.0</v>
      </c>
      <c r="C25" s="8" t="s">
        <v>56</v>
      </c>
      <c r="D25" s="8" t="s">
        <v>42</v>
      </c>
      <c r="E25" s="9" t="s">
        <v>57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0"/>
      <c r="B26" s="10"/>
      <c r="C26" s="6"/>
      <c r="D26" s="6"/>
      <c r="E26" s="1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0"/>
      <c r="B27" s="10"/>
      <c r="C27" s="6"/>
      <c r="D27" s="6"/>
      <c r="E27" s="1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0"/>
      <c r="B28" s="10"/>
      <c r="C28" s="6"/>
      <c r="D28" s="6"/>
      <c r="E28" s="1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0"/>
      <c r="B29" s="10"/>
      <c r="C29" s="6"/>
      <c r="D29" s="6"/>
      <c r="E29" s="1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0"/>
      <c r="B30" s="10"/>
      <c r="C30" s="6"/>
      <c r="D30" s="6"/>
      <c r="E30" s="1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0"/>
      <c r="B31" s="10"/>
      <c r="C31" s="6"/>
      <c r="D31" s="6"/>
      <c r="E31" s="1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0"/>
      <c r="B32" s="10"/>
      <c r="C32" s="6"/>
      <c r="D32" s="6"/>
      <c r="E32" s="1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0"/>
      <c r="B33" s="10"/>
      <c r="C33" s="6"/>
      <c r="D33" s="6"/>
      <c r="E33" s="1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0"/>
      <c r="B34" s="10"/>
      <c r="C34" s="6"/>
      <c r="D34" s="6"/>
      <c r="E34" s="1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0"/>
      <c r="B35" s="10"/>
      <c r="C35" s="6"/>
      <c r="D35" s="6"/>
      <c r="E35" s="1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0"/>
      <c r="B36" s="10"/>
      <c r="C36" s="6"/>
      <c r="D36" s="6"/>
      <c r="E36" s="1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0"/>
      <c r="B37" s="10"/>
      <c r="C37" s="6"/>
      <c r="D37" s="6"/>
      <c r="E37" s="1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0"/>
      <c r="B38" s="10"/>
      <c r="C38" s="6"/>
      <c r="D38" s="6"/>
      <c r="E38" s="1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0"/>
      <c r="B39" s="10"/>
      <c r="C39" s="6"/>
      <c r="D39" s="6"/>
      <c r="E39" s="1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0"/>
      <c r="B40" s="10"/>
      <c r="C40" s="6"/>
      <c r="D40" s="6"/>
      <c r="E40" s="1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0"/>
      <c r="B41" s="10"/>
      <c r="C41" s="6"/>
      <c r="D41" s="6"/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0"/>
      <c r="B42" s="10"/>
      <c r="C42" s="6"/>
      <c r="D42" s="6"/>
      <c r="E42" s="1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0"/>
      <c r="B43" s="10"/>
      <c r="C43" s="6"/>
      <c r="D43" s="6"/>
      <c r="E43" s="1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0"/>
      <c r="B44" s="10"/>
      <c r="C44" s="6"/>
      <c r="D44" s="6"/>
      <c r="E44" s="1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0"/>
      <c r="B45" s="10"/>
      <c r="C45" s="6"/>
      <c r="D45" s="6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0"/>
      <c r="B46" s="10"/>
      <c r="C46" s="6"/>
      <c r="D46" s="6"/>
      <c r="E46" s="1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0"/>
      <c r="B47" s="10"/>
      <c r="C47" s="6"/>
      <c r="D47" s="6"/>
      <c r="E47" s="1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0"/>
      <c r="B48" s="10"/>
      <c r="C48" s="6"/>
      <c r="D48" s="6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0"/>
      <c r="B49" s="10"/>
      <c r="C49" s="6"/>
      <c r="D49" s="6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0"/>
      <c r="B50" s="10"/>
      <c r="C50" s="6"/>
      <c r="D50" s="6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0"/>
      <c r="B51" s="10"/>
      <c r="C51" s="6"/>
      <c r="D51" s="6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0"/>
      <c r="B52" s="10"/>
      <c r="C52" s="6"/>
      <c r="D52" s="6"/>
      <c r="E52" s="1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0"/>
      <c r="B53" s="10"/>
      <c r="C53" s="6"/>
      <c r="D53" s="6"/>
      <c r="E53" s="1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0"/>
      <c r="B54" s="10"/>
      <c r="C54" s="6"/>
      <c r="D54" s="6"/>
      <c r="E54" s="1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0"/>
      <c r="B55" s="10"/>
      <c r="C55" s="6"/>
      <c r="D55" s="6"/>
      <c r="E55" s="1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0"/>
      <c r="B56" s="10"/>
      <c r="C56" s="6"/>
      <c r="D56" s="6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0"/>
      <c r="B57" s="10"/>
      <c r="C57" s="6"/>
      <c r="D57" s="6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0"/>
      <c r="B58" s="10"/>
      <c r="C58" s="6"/>
      <c r="D58" s="6"/>
      <c r="E58" s="1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0"/>
      <c r="B59" s="10"/>
      <c r="C59" s="6"/>
      <c r="D59" s="6"/>
      <c r="E59" s="1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0"/>
      <c r="B60" s="10"/>
      <c r="C60" s="6"/>
      <c r="D60" s="6"/>
      <c r="E60" s="1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0"/>
      <c r="B61" s="10"/>
      <c r="C61" s="6"/>
      <c r="D61" s="6"/>
      <c r="E61" s="1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0"/>
      <c r="B62" s="10"/>
      <c r="C62" s="6"/>
      <c r="D62" s="6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0"/>
      <c r="B63" s="10"/>
      <c r="C63" s="6"/>
      <c r="D63" s="6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0"/>
      <c r="B64" s="10"/>
      <c r="C64" s="6"/>
      <c r="D64" s="6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0"/>
      <c r="B65" s="10"/>
      <c r="C65" s="6"/>
      <c r="D65" s="6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0"/>
      <c r="B66" s="10"/>
      <c r="C66" s="6"/>
      <c r="D66" s="6"/>
      <c r="E66" s="1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0"/>
      <c r="B67" s="10"/>
      <c r="C67" s="6"/>
      <c r="D67" s="6"/>
      <c r="E67" s="1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0"/>
      <c r="B68" s="10"/>
      <c r="C68" s="6"/>
      <c r="D68" s="6"/>
      <c r="E68" s="1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0"/>
      <c r="B69" s="10"/>
      <c r="C69" s="6"/>
      <c r="D69" s="6"/>
      <c r="E69" s="1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0"/>
      <c r="B70" s="10"/>
      <c r="C70" s="6"/>
      <c r="D70" s="6"/>
      <c r="E70" s="1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0"/>
      <c r="B71" s="10"/>
      <c r="C71" s="6"/>
      <c r="D71" s="6"/>
      <c r="E71" s="1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0"/>
      <c r="B72" s="10"/>
      <c r="C72" s="6"/>
      <c r="D72" s="6"/>
      <c r="E72" s="1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0"/>
      <c r="B73" s="10"/>
      <c r="C73" s="6"/>
      <c r="D73" s="6"/>
      <c r="E73" s="1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0"/>
      <c r="B74" s="10"/>
      <c r="C74" s="6"/>
      <c r="D74" s="6"/>
      <c r="E74" s="1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0"/>
      <c r="B75" s="10"/>
      <c r="C75" s="6"/>
      <c r="D75" s="6"/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0"/>
      <c r="B76" s="10"/>
      <c r="C76" s="6"/>
      <c r="D76" s="6"/>
      <c r="E76" s="1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0"/>
      <c r="B77" s="10"/>
      <c r="C77" s="6"/>
      <c r="D77" s="6"/>
      <c r="E77" s="1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0"/>
      <c r="B78" s="10"/>
      <c r="C78" s="6"/>
      <c r="D78" s="6"/>
      <c r="E78" s="1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0"/>
      <c r="B79" s="10"/>
      <c r="C79" s="6"/>
      <c r="D79" s="6"/>
      <c r="E79" s="1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0"/>
      <c r="B80" s="10"/>
      <c r="C80" s="6"/>
      <c r="D80" s="6"/>
      <c r="E80" s="1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0"/>
      <c r="B81" s="10"/>
      <c r="C81" s="6"/>
      <c r="D81" s="6"/>
      <c r="E81" s="1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0"/>
      <c r="B82" s="10"/>
      <c r="C82" s="6"/>
      <c r="D82" s="6"/>
      <c r="E82" s="1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0"/>
      <c r="B83" s="10"/>
      <c r="C83" s="6"/>
      <c r="D83" s="6"/>
      <c r="E83" s="1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0"/>
      <c r="B84" s="10"/>
      <c r="C84" s="6"/>
      <c r="D84" s="6"/>
      <c r="E84" s="1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0"/>
      <c r="B85" s="10"/>
      <c r="C85" s="6"/>
      <c r="D85" s="6"/>
      <c r="E85" s="1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0"/>
      <c r="B86" s="10"/>
      <c r="C86" s="6"/>
      <c r="D86" s="6"/>
      <c r="E86" s="1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0"/>
      <c r="B87" s="10"/>
      <c r="C87" s="6"/>
      <c r="D87" s="6"/>
      <c r="E87" s="1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0"/>
      <c r="B88" s="10"/>
      <c r="C88" s="6"/>
      <c r="D88" s="6"/>
      <c r="E88" s="1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0"/>
      <c r="B89" s="10"/>
      <c r="C89" s="6"/>
      <c r="D89" s="6"/>
      <c r="E89" s="1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0"/>
      <c r="B90" s="10"/>
      <c r="C90" s="6"/>
      <c r="D90" s="6"/>
      <c r="E90" s="1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0"/>
      <c r="B91" s="10"/>
      <c r="C91" s="6"/>
      <c r="D91" s="6"/>
      <c r="E91" s="1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0"/>
      <c r="B92" s="10"/>
      <c r="C92" s="6"/>
      <c r="D92" s="6"/>
      <c r="E92" s="1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0"/>
      <c r="B93" s="10"/>
      <c r="C93" s="6"/>
      <c r="D93" s="6"/>
      <c r="E93" s="1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0"/>
      <c r="B94" s="10"/>
      <c r="C94" s="6"/>
      <c r="D94" s="6"/>
      <c r="E94" s="1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0"/>
      <c r="B95" s="10"/>
      <c r="C95" s="6"/>
      <c r="D95" s="6"/>
      <c r="E95" s="1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0"/>
      <c r="B96" s="10"/>
      <c r="C96" s="6"/>
      <c r="D96" s="6"/>
      <c r="E96" s="1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0"/>
      <c r="B97" s="10"/>
      <c r="C97" s="6"/>
      <c r="D97" s="6"/>
      <c r="E97" s="1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0"/>
      <c r="B98" s="10"/>
      <c r="C98" s="6"/>
      <c r="D98" s="6"/>
      <c r="E98" s="1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0"/>
      <c r="B99" s="10"/>
      <c r="C99" s="6"/>
      <c r="D99" s="6"/>
      <c r="E99" s="1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0"/>
      <c r="B100" s="10"/>
      <c r="C100" s="6"/>
      <c r="D100" s="6"/>
      <c r="E100" s="1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</sheetData>
  <drawing r:id="rId1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  <col customWidth="1" min="2" max="2" width="7.88"/>
    <col customWidth="1" min="3" max="3" width="33.0"/>
    <col customWidth="1" min="4" max="4" width="35.25"/>
    <col customWidth="1" min="5" max="5" width="52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3.0</v>
      </c>
      <c r="B2" s="3">
        <v>1.0</v>
      </c>
      <c r="C2" s="4" t="s">
        <v>5</v>
      </c>
      <c r="D2" s="4" t="s">
        <v>6</v>
      </c>
      <c r="E2" s="29" t="s">
        <v>7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">
        <v>3.0</v>
      </c>
      <c r="B3" s="3">
        <v>2.0</v>
      </c>
      <c r="C3" s="4" t="s">
        <v>8</v>
      </c>
      <c r="D3" s="4" t="s">
        <v>6</v>
      </c>
      <c r="E3" s="29" t="s">
        <v>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">
        <v>3.0</v>
      </c>
      <c r="B4" s="3">
        <v>3.0</v>
      </c>
      <c r="C4" s="4" t="s">
        <v>10</v>
      </c>
      <c r="D4" s="4" t="s">
        <v>6</v>
      </c>
      <c r="E4" s="29" t="s">
        <v>11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">
        <v>3.0</v>
      </c>
      <c r="B5" s="3">
        <v>4.0</v>
      </c>
      <c r="C5" s="4" t="s">
        <v>12</v>
      </c>
      <c r="D5" s="4" t="s">
        <v>6</v>
      </c>
      <c r="E5" s="29" t="s">
        <v>13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3">
        <v>3.0</v>
      </c>
      <c r="B6" s="3">
        <v>5.0</v>
      </c>
      <c r="C6" s="4" t="s">
        <v>14</v>
      </c>
      <c r="D6" s="4" t="s">
        <v>6</v>
      </c>
      <c r="E6" s="29" t="s">
        <v>15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3">
        <v>3.0</v>
      </c>
      <c r="B7" s="3">
        <v>6.0</v>
      </c>
      <c r="C7" s="4" t="s">
        <v>16</v>
      </c>
      <c r="D7" s="4" t="s">
        <v>17</v>
      </c>
      <c r="E7" s="29" t="s">
        <v>18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3">
        <v>3.0</v>
      </c>
      <c r="B8" s="3">
        <v>7.0</v>
      </c>
      <c r="C8" s="4" t="s">
        <v>19</v>
      </c>
      <c r="D8" s="4" t="s">
        <v>6</v>
      </c>
      <c r="E8" s="29" t="s">
        <v>20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3">
        <v>3.0</v>
      </c>
      <c r="B9" s="3">
        <v>8.0</v>
      </c>
      <c r="C9" s="4" t="s">
        <v>21</v>
      </c>
      <c r="D9" s="4" t="s">
        <v>22</v>
      </c>
      <c r="E9" s="29" t="s">
        <v>23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7">
        <v>4.0</v>
      </c>
      <c r="B10" s="7">
        <v>1.0</v>
      </c>
      <c r="C10" s="8" t="s">
        <v>24</v>
      </c>
      <c r="D10" s="8" t="s">
        <v>25</v>
      </c>
      <c r="E10" s="30" t="s">
        <v>547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7">
        <v>4.0</v>
      </c>
      <c r="B11" s="7">
        <v>2.0</v>
      </c>
      <c r="C11" s="8" t="s">
        <v>27</v>
      </c>
      <c r="D11" s="8" t="s">
        <v>25</v>
      </c>
      <c r="E11" s="30" t="s">
        <v>548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>
        <v>4.0</v>
      </c>
      <c r="B12" s="7">
        <v>3.0</v>
      </c>
      <c r="C12" s="8" t="s">
        <v>29</v>
      </c>
      <c r="D12" s="8" t="s">
        <v>25</v>
      </c>
      <c r="E12" s="30" t="s">
        <v>549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7">
        <v>4.0</v>
      </c>
      <c r="B13" s="7">
        <v>4.0</v>
      </c>
      <c r="C13" s="8" t="s">
        <v>31</v>
      </c>
      <c r="D13" s="8" t="s">
        <v>25</v>
      </c>
      <c r="E13" s="30" t="s">
        <v>550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7">
        <v>4.0</v>
      </c>
      <c r="B14" s="7">
        <v>5.0</v>
      </c>
      <c r="C14" s="8" t="s">
        <v>33</v>
      </c>
      <c r="D14" s="8" t="s">
        <v>25</v>
      </c>
      <c r="E14" s="30" t="s">
        <v>551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">
        <v>4.0</v>
      </c>
      <c r="B15" s="7">
        <v>6.0</v>
      </c>
      <c r="C15" s="8" t="s">
        <v>35</v>
      </c>
      <c r="D15" s="8" t="s">
        <v>25</v>
      </c>
      <c r="E15" s="30" t="s">
        <v>552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7">
        <v>4.0</v>
      </c>
      <c r="B16" s="7">
        <v>7.0</v>
      </c>
      <c r="C16" s="8" t="s">
        <v>37</v>
      </c>
      <c r="D16" s="8" t="s">
        <v>25</v>
      </c>
      <c r="E16" s="30" t="s">
        <v>553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7">
        <v>4.0</v>
      </c>
      <c r="B17" s="7">
        <v>8.0</v>
      </c>
      <c r="C17" s="8" t="s">
        <v>39</v>
      </c>
      <c r="D17" s="8" t="s">
        <v>25</v>
      </c>
      <c r="E17" s="30" t="s">
        <v>554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7">
        <v>5.0</v>
      </c>
      <c r="B18" s="7">
        <v>1.0</v>
      </c>
      <c r="C18" s="8" t="s">
        <v>41</v>
      </c>
      <c r="D18" s="8" t="s">
        <v>42</v>
      </c>
      <c r="E18" s="30" t="s">
        <v>555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7">
        <v>5.0</v>
      </c>
      <c r="B19" s="7">
        <v>2.0</v>
      </c>
      <c r="C19" s="8" t="s">
        <v>44</v>
      </c>
      <c r="D19" s="8" t="s">
        <v>42</v>
      </c>
      <c r="E19" s="30" t="s">
        <v>556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7">
        <v>5.0</v>
      </c>
      <c r="B20" s="7">
        <v>3.0</v>
      </c>
      <c r="C20" s="8" t="s">
        <v>46</v>
      </c>
      <c r="D20" s="8" t="s">
        <v>42</v>
      </c>
      <c r="E20" s="30" t="s">
        <v>557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7">
        <v>5.0</v>
      </c>
      <c r="B21" s="7">
        <v>4.0</v>
      </c>
      <c r="C21" s="8" t="s">
        <v>48</v>
      </c>
      <c r="D21" s="8" t="s">
        <v>42</v>
      </c>
      <c r="E21" s="30" t="s">
        <v>558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7">
        <v>5.0</v>
      </c>
      <c r="B22" s="7">
        <v>5.0</v>
      </c>
      <c r="C22" s="8" t="s">
        <v>50</v>
      </c>
      <c r="D22" s="8" t="s">
        <v>42</v>
      </c>
      <c r="E22" s="30" t="s">
        <v>559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7">
        <v>5.0</v>
      </c>
      <c r="B23" s="7">
        <v>6.0</v>
      </c>
      <c r="C23" s="8" t="s">
        <v>52</v>
      </c>
      <c r="D23" s="8" t="s">
        <v>42</v>
      </c>
      <c r="E23" s="30" t="s">
        <v>560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7">
        <v>5.0</v>
      </c>
      <c r="B24" s="7">
        <v>7.0</v>
      </c>
      <c r="C24" s="8" t="s">
        <v>54</v>
      </c>
      <c r="D24" s="8" t="s">
        <v>42</v>
      </c>
      <c r="E24" s="30" t="s">
        <v>561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7">
        <v>5.0</v>
      </c>
      <c r="B25" s="7">
        <v>8.0</v>
      </c>
      <c r="C25" s="8" t="s">
        <v>56</v>
      </c>
      <c r="D25" s="8" t="s">
        <v>42</v>
      </c>
      <c r="E25" s="30" t="s">
        <v>562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0"/>
      <c r="B26" s="10"/>
      <c r="C26" s="6"/>
      <c r="D26" s="6"/>
      <c r="E26" s="1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0"/>
      <c r="B27" s="10"/>
      <c r="C27" s="6"/>
      <c r="D27" s="6"/>
      <c r="E27" s="1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0"/>
      <c r="B28" s="10"/>
      <c r="C28" s="6"/>
      <c r="D28" s="6"/>
      <c r="E28" s="1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0"/>
      <c r="B29" s="10"/>
      <c r="C29" s="6"/>
      <c r="D29" s="6"/>
      <c r="E29" s="1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0"/>
      <c r="B30" s="10"/>
      <c r="C30" s="6"/>
      <c r="D30" s="6"/>
      <c r="E30" s="1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0"/>
      <c r="B31" s="10"/>
      <c r="C31" s="6"/>
      <c r="D31" s="6"/>
      <c r="E31" s="1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0"/>
      <c r="B32" s="10"/>
      <c r="C32" s="6"/>
      <c r="D32" s="6"/>
      <c r="E32" s="1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0"/>
      <c r="B33" s="10"/>
      <c r="C33" s="6"/>
      <c r="D33" s="6"/>
      <c r="E33" s="1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0"/>
      <c r="B34" s="10"/>
      <c r="C34" s="6"/>
      <c r="D34" s="6"/>
      <c r="E34" s="1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0"/>
      <c r="B35" s="10"/>
      <c r="C35" s="6"/>
      <c r="D35" s="6"/>
      <c r="E35" s="1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0"/>
      <c r="B36" s="10"/>
      <c r="C36" s="6"/>
      <c r="D36" s="6"/>
      <c r="E36" s="1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0"/>
      <c r="B37" s="10"/>
      <c r="C37" s="6"/>
      <c r="D37" s="6"/>
      <c r="E37" s="1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0"/>
      <c r="B38" s="10"/>
      <c r="C38" s="6"/>
      <c r="D38" s="6"/>
      <c r="E38" s="1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0"/>
      <c r="B39" s="10"/>
      <c r="C39" s="6"/>
      <c r="D39" s="6"/>
      <c r="E39" s="1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0"/>
      <c r="B40" s="10"/>
      <c r="C40" s="6"/>
      <c r="D40" s="6"/>
      <c r="E40" s="1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0"/>
      <c r="B41" s="10"/>
      <c r="C41" s="6"/>
      <c r="D41" s="6"/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0"/>
      <c r="B42" s="10"/>
      <c r="C42" s="6"/>
      <c r="D42" s="6"/>
      <c r="E42" s="1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0"/>
      <c r="B43" s="10"/>
      <c r="C43" s="6"/>
      <c r="D43" s="6"/>
      <c r="E43" s="1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0"/>
      <c r="B44" s="10"/>
      <c r="C44" s="6"/>
      <c r="D44" s="6"/>
      <c r="E44" s="1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0"/>
      <c r="B45" s="10"/>
      <c r="C45" s="6"/>
      <c r="D45" s="6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0"/>
      <c r="B46" s="10"/>
      <c r="C46" s="6"/>
      <c r="D46" s="6"/>
      <c r="E46" s="1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0"/>
      <c r="B47" s="10"/>
      <c r="C47" s="6"/>
      <c r="D47" s="6"/>
      <c r="E47" s="1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0"/>
      <c r="B48" s="10"/>
      <c r="C48" s="6"/>
      <c r="D48" s="6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0"/>
      <c r="B49" s="10"/>
      <c r="C49" s="6"/>
      <c r="D49" s="6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0"/>
      <c r="B50" s="10"/>
      <c r="C50" s="6"/>
      <c r="D50" s="6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0"/>
      <c r="B51" s="10"/>
      <c r="C51" s="6"/>
      <c r="D51" s="6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0"/>
      <c r="B52" s="10"/>
      <c r="C52" s="6"/>
      <c r="D52" s="6"/>
      <c r="E52" s="1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0"/>
      <c r="B53" s="10"/>
      <c r="C53" s="6"/>
      <c r="D53" s="6"/>
      <c r="E53" s="1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0"/>
      <c r="B54" s="10"/>
      <c r="C54" s="6"/>
      <c r="D54" s="6"/>
      <c r="E54" s="1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0"/>
      <c r="B55" s="10"/>
      <c r="C55" s="6"/>
      <c r="D55" s="6"/>
      <c r="E55" s="1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0"/>
      <c r="B56" s="10"/>
      <c r="C56" s="6"/>
      <c r="D56" s="6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0"/>
      <c r="B57" s="10"/>
      <c r="C57" s="6"/>
      <c r="D57" s="6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0"/>
      <c r="B58" s="10"/>
      <c r="C58" s="6"/>
      <c r="D58" s="6"/>
      <c r="E58" s="1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0"/>
      <c r="B59" s="10"/>
      <c r="C59" s="6"/>
      <c r="D59" s="6"/>
      <c r="E59" s="1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0"/>
      <c r="B60" s="10"/>
      <c r="C60" s="6"/>
      <c r="D60" s="6"/>
      <c r="E60" s="1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0"/>
      <c r="B61" s="10"/>
      <c r="C61" s="6"/>
      <c r="D61" s="6"/>
      <c r="E61" s="1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0"/>
      <c r="B62" s="10"/>
      <c r="C62" s="6"/>
      <c r="D62" s="6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0"/>
      <c r="B63" s="10"/>
      <c r="C63" s="6"/>
      <c r="D63" s="6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0"/>
      <c r="B64" s="10"/>
      <c r="C64" s="6"/>
      <c r="D64" s="6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0"/>
      <c r="B65" s="10"/>
      <c r="C65" s="6"/>
      <c r="D65" s="6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0"/>
      <c r="B66" s="10"/>
      <c r="C66" s="6"/>
      <c r="D66" s="6"/>
      <c r="E66" s="1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0"/>
      <c r="B67" s="10"/>
      <c r="C67" s="6"/>
      <c r="D67" s="6"/>
      <c r="E67" s="1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0"/>
      <c r="B68" s="10"/>
      <c r="C68" s="6"/>
      <c r="D68" s="6"/>
      <c r="E68" s="1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0"/>
      <c r="B69" s="10"/>
      <c r="C69" s="6"/>
      <c r="D69" s="6"/>
      <c r="E69" s="1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0"/>
      <c r="B70" s="10"/>
      <c r="C70" s="6"/>
      <c r="D70" s="6"/>
      <c r="E70" s="1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0"/>
      <c r="B71" s="10"/>
      <c r="C71" s="6"/>
      <c r="D71" s="6"/>
      <c r="E71" s="1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0"/>
      <c r="B72" s="10"/>
      <c r="C72" s="6"/>
      <c r="D72" s="6"/>
      <c r="E72" s="1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0"/>
      <c r="B73" s="10"/>
      <c r="C73" s="6"/>
      <c r="D73" s="6"/>
      <c r="E73" s="1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0"/>
      <c r="B74" s="10"/>
      <c r="C74" s="6"/>
      <c r="D74" s="6"/>
      <c r="E74" s="1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0"/>
      <c r="B75" s="10"/>
      <c r="C75" s="6"/>
      <c r="D75" s="6"/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0"/>
      <c r="B76" s="10"/>
      <c r="C76" s="6"/>
      <c r="D76" s="6"/>
      <c r="E76" s="1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0"/>
      <c r="B77" s="10"/>
      <c r="C77" s="6"/>
      <c r="D77" s="6"/>
      <c r="E77" s="1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0"/>
      <c r="B78" s="10"/>
      <c r="C78" s="6"/>
      <c r="D78" s="6"/>
      <c r="E78" s="1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0"/>
      <c r="B79" s="10"/>
      <c r="C79" s="6"/>
      <c r="D79" s="6"/>
      <c r="E79" s="1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0"/>
      <c r="B80" s="10"/>
      <c r="C80" s="6"/>
      <c r="D80" s="6"/>
      <c r="E80" s="1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0"/>
      <c r="B81" s="10"/>
      <c r="C81" s="6"/>
      <c r="D81" s="6"/>
      <c r="E81" s="1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0"/>
      <c r="B82" s="10"/>
      <c r="C82" s="6"/>
      <c r="D82" s="6"/>
      <c r="E82" s="1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0"/>
      <c r="B83" s="10"/>
      <c r="C83" s="6"/>
      <c r="D83" s="6"/>
      <c r="E83" s="1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0"/>
      <c r="B84" s="10"/>
      <c r="C84" s="6"/>
      <c r="D84" s="6"/>
      <c r="E84" s="1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0"/>
      <c r="B85" s="10"/>
      <c r="C85" s="6"/>
      <c r="D85" s="6"/>
      <c r="E85" s="1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0"/>
      <c r="B86" s="10"/>
      <c r="C86" s="6"/>
      <c r="D86" s="6"/>
      <c r="E86" s="1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0"/>
      <c r="B87" s="10"/>
      <c r="C87" s="6"/>
      <c r="D87" s="6"/>
      <c r="E87" s="1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0"/>
      <c r="B88" s="10"/>
      <c r="C88" s="6"/>
      <c r="D88" s="6"/>
      <c r="E88" s="1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0"/>
      <c r="B89" s="10"/>
      <c r="C89" s="6"/>
      <c r="D89" s="6"/>
      <c r="E89" s="1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0"/>
      <c r="B90" s="10"/>
      <c r="C90" s="6"/>
      <c r="D90" s="6"/>
      <c r="E90" s="1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0"/>
      <c r="B91" s="10"/>
      <c r="C91" s="6"/>
      <c r="D91" s="6"/>
      <c r="E91" s="1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0"/>
      <c r="B92" s="10"/>
      <c r="C92" s="6"/>
      <c r="D92" s="6"/>
      <c r="E92" s="1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0"/>
      <c r="B93" s="10"/>
      <c r="C93" s="6"/>
      <c r="D93" s="6"/>
      <c r="E93" s="1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0"/>
      <c r="B94" s="10"/>
      <c r="C94" s="6"/>
      <c r="D94" s="6"/>
      <c r="E94" s="1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0"/>
      <c r="B95" s="10"/>
      <c r="C95" s="6"/>
      <c r="D95" s="6"/>
      <c r="E95" s="1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0"/>
      <c r="B96" s="10"/>
      <c r="C96" s="6"/>
      <c r="D96" s="6"/>
      <c r="E96" s="1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0"/>
      <c r="B97" s="10"/>
      <c r="C97" s="6"/>
      <c r="D97" s="6"/>
      <c r="E97" s="1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0"/>
      <c r="B98" s="10"/>
      <c r="C98" s="6"/>
      <c r="D98" s="6"/>
      <c r="E98" s="1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0"/>
      <c r="B99" s="10"/>
      <c r="C99" s="6"/>
      <c r="D99" s="6"/>
      <c r="E99" s="1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0"/>
      <c r="B100" s="10"/>
      <c r="C100" s="6"/>
      <c r="D100" s="6"/>
      <c r="E100" s="1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</sheetData>
  <drawing r:id="rId1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  <col customWidth="1" min="2" max="2" width="7.88"/>
    <col customWidth="1" min="3" max="3" width="33.0"/>
    <col customWidth="1" min="4" max="4" width="35.25"/>
    <col customWidth="1" min="5" max="5" width="52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3.0</v>
      </c>
      <c r="B2" s="3">
        <v>1.0</v>
      </c>
      <c r="C2" s="4" t="s">
        <v>5</v>
      </c>
      <c r="D2" s="4" t="s">
        <v>6</v>
      </c>
      <c r="E2" s="5" t="s">
        <v>7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">
        <v>3.0</v>
      </c>
      <c r="B3" s="3">
        <v>2.0</v>
      </c>
      <c r="C3" s="4" t="s">
        <v>8</v>
      </c>
      <c r="D3" s="4" t="s">
        <v>6</v>
      </c>
      <c r="E3" s="5" t="s">
        <v>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">
        <v>3.0</v>
      </c>
      <c r="B4" s="3">
        <v>3.0</v>
      </c>
      <c r="C4" s="4" t="s">
        <v>10</v>
      </c>
      <c r="D4" s="4" t="s">
        <v>6</v>
      </c>
      <c r="E4" s="5" t="s">
        <v>11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">
        <v>3.0</v>
      </c>
      <c r="B5" s="3">
        <v>4.0</v>
      </c>
      <c r="C5" s="4" t="s">
        <v>12</v>
      </c>
      <c r="D5" s="4" t="s">
        <v>6</v>
      </c>
      <c r="E5" s="5" t="s">
        <v>13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3">
        <v>3.0</v>
      </c>
      <c r="B6" s="3">
        <v>5.0</v>
      </c>
      <c r="C6" s="4" t="s">
        <v>14</v>
      </c>
      <c r="D6" s="4" t="s">
        <v>6</v>
      </c>
      <c r="E6" s="5" t="s">
        <v>15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3">
        <v>3.0</v>
      </c>
      <c r="B7" s="3">
        <v>6.0</v>
      </c>
      <c r="C7" s="4" t="s">
        <v>16</v>
      </c>
      <c r="D7" s="4" t="s">
        <v>17</v>
      </c>
      <c r="E7" s="5" t="s">
        <v>18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3">
        <v>3.0</v>
      </c>
      <c r="B8" s="3">
        <v>7.0</v>
      </c>
      <c r="C8" s="4" t="s">
        <v>19</v>
      </c>
      <c r="D8" s="4" t="s">
        <v>6</v>
      </c>
      <c r="E8" s="5" t="s">
        <v>20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3">
        <v>3.0</v>
      </c>
      <c r="B9" s="3">
        <v>8.0</v>
      </c>
      <c r="C9" s="4" t="s">
        <v>21</v>
      </c>
      <c r="D9" s="4" t="s">
        <v>22</v>
      </c>
      <c r="E9" s="5" t="s">
        <v>23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7">
        <v>4.0</v>
      </c>
      <c r="B10" s="7">
        <v>1.0</v>
      </c>
      <c r="C10" s="8" t="s">
        <v>24</v>
      </c>
      <c r="D10" s="8" t="s">
        <v>25</v>
      </c>
      <c r="E10" s="9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7">
        <v>4.0</v>
      </c>
      <c r="B11" s="7">
        <v>2.0</v>
      </c>
      <c r="C11" s="8" t="s">
        <v>27</v>
      </c>
      <c r="D11" s="8" t="s">
        <v>25</v>
      </c>
      <c r="E11" s="9" t="s">
        <v>28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>
        <v>4.0</v>
      </c>
      <c r="B12" s="7">
        <v>3.0</v>
      </c>
      <c r="C12" s="8" t="s">
        <v>29</v>
      </c>
      <c r="D12" s="8" t="s">
        <v>25</v>
      </c>
      <c r="E12" s="9" t="s">
        <v>30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7">
        <v>4.0</v>
      </c>
      <c r="B13" s="7">
        <v>4.0</v>
      </c>
      <c r="C13" s="8" t="s">
        <v>31</v>
      </c>
      <c r="D13" s="8" t="s">
        <v>25</v>
      </c>
      <c r="E13" s="9" t="s">
        <v>32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7">
        <v>4.0</v>
      </c>
      <c r="B14" s="7">
        <v>5.0</v>
      </c>
      <c r="C14" s="8" t="s">
        <v>33</v>
      </c>
      <c r="D14" s="8" t="s">
        <v>25</v>
      </c>
      <c r="E14" s="9" t="s">
        <v>34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">
        <v>4.0</v>
      </c>
      <c r="B15" s="7">
        <v>6.0</v>
      </c>
      <c r="C15" s="8" t="s">
        <v>35</v>
      </c>
      <c r="D15" s="8" t="s">
        <v>25</v>
      </c>
      <c r="E15" s="9" t="s">
        <v>36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7">
        <v>4.0</v>
      </c>
      <c r="B16" s="7">
        <v>7.0</v>
      </c>
      <c r="C16" s="8" t="s">
        <v>37</v>
      </c>
      <c r="D16" s="8" t="s">
        <v>25</v>
      </c>
      <c r="E16" s="9" t="s">
        <v>38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7">
        <v>4.0</v>
      </c>
      <c r="B17" s="7">
        <v>8.0</v>
      </c>
      <c r="C17" s="8" t="s">
        <v>39</v>
      </c>
      <c r="D17" s="8" t="s">
        <v>25</v>
      </c>
      <c r="E17" s="9" t="s">
        <v>40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7">
        <v>5.0</v>
      </c>
      <c r="B18" s="7">
        <v>1.0</v>
      </c>
      <c r="C18" s="8" t="s">
        <v>41</v>
      </c>
      <c r="D18" s="8" t="s">
        <v>42</v>
      </c>
      <c r="E18" s="9" t="s">
        <v>43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7">
        <v>5.0</v>
      </c>
      <c r="B19" s="7">
        <v>2.0</v>
      </c>
      <c r="C19" s="8" t="s">
        <v>44</v>
      </c>
      <c r="D19" s="8" t="s">
        <v>42</v>
      </c>
      <c r="E19" s="9" t="s">
        <v>45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7">
        <v>5.0</v>
      </c>
      <c r="B20" s="7">
        <v>3.0</v>
      </c>
      <c r="C20" s="8" t="s">
        <v>46</v>
      </c>
      <c r="D20" s="8" t="s">
        <v>42</v>
      </c>
      <c r="E20" s="9" t="s">
        <v>47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7">
        <v>5.0</v>
      </c>
      <c r="B21" s="7">
        <v>4.0</v>
      </c>
      <c r="C21" s="8" t="s">
        <v>48</v>
      </c>
      <c r="D21" s="8" t="s">
        <v>42</v>
      </c>
      <c r="E21" s="9" t="s">
        <v>49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7">
        <v>5.0</v>
      </c>
      <c r="B22" s="7">
        <v>5.0</v>
      </c>
      <c r="C22" s="8" t="s">
        <v>50</v>
      </c>
      <c r="D22" s="8" t="s">
        <v>42</v>
      </c>
      <c r="E22" s="9" t="s">
        <v>51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7">
        <v>5.0</v>
      </c>
      <c r="B23" s="7">
        <v>6.0</v>
      </c>
      <c r="C23" s="8" t="s">
        <v>52</v>
      </c>
      <c r="D23" s="8" t="s">
        <v>42</v>
      </c>
      <c r="E23" s="9" t="s">
        <v>53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7">
        <v>5.0</v>
      </c>
      <c r="B24" s="7">
        <v>7.0</v>
      </c>
      <c r="C24" s="8" t="s">
        <v>54</v>
      </c>
      <c r="D24" s="8" t="s">
        <v>42</v>
      </c>
      <c r="E24" s="9" t="s">
        <v>55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7">
        <v>5.0</v>
      </c>
      <c r="B25" s="7">
        <v>8.0</v>
      </c>
      <c r="C25" s="8" t="s">
        <v>56</v>
      </c>
      <c r="D25" s="8" t="s">
        <v>42</v>
      </c>
      <c r="E25" s="9" t="s">
        <v>57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0"/>
      <c r="B26" s="10"/>
      <c r="C26" s="6"/>
      <c r="D26" s="6"/>
      <c r="E26" s="1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0"/>
      <c r="B27" s="10"/>
      <c r="C27" s="6"/>
      <c r="D27" s="6"/>
      <c r="E27" s="1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0"/>
      <c r="B28" s="10"/>
      <c r="C28" s="6"/>
      <c r="D28" s="6"/>
      <c r="E28" s="1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0"/>
      <c r="B29" s="10"/>
      <c r="C29" s="6"/>
      <c r="D29" s="6"/>
      <c r="E29" s="1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0"/>
      <c r="B30" s="10"/>
      <c r="C30" s="6"/>
      <c r="D30" s="6"/>
      <c r="E30" s="1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0"/>
      <c r="B31" s="10"/>
      <c r="C31" s="6"/>
      <c r="D31" s="6"/>
      <c r="E31" s="1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0"/>
      <c r="B32" s="10"/>
      <c r="C32" s="6"/>
      <c r="D32" s="6"/>
      <c r="E32" s="1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0"/>
      <c r="B33" s="10"/>
      <c r="C33" s="6"/>
      <c r="D33" s="6"/>
      <c r="E33" s="1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0"/>
      <c r="B34" s="10"/>
      <c r="C34" s="6"/>
      <c r="D34" s="6"/>
      <c r="E34" s="1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0"/>
      <c r="B35" s="10"/>
      <c r="C35" s="6"/>
      <c r="D35" s="6"/>
      <c r="E35" s="1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0"/>
      <c r="B36" s="10"/>
      <c r="C36" s="6"/>
      <c r="D36" s="6"/>
      <c r="E36" s="1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0"/>
      <c r="B37" s="10"/>
      <c r="C37" s="6"/>
      <c r="D37" s="6"/>
      <c r="E37" s="1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0"/>
      <c r="B38" s="10"/>
      <c r="C38" s="6"/>
      <c r="D38" s="6"/>
      <c r="E38" s="1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0"/>
      <c r="B39" s="10"/>
      <c r="C39" s="6"/>
      <c r="D39" s="6"/>
      <c r="E39" s="1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0"/>
      <c r="B40" s="10"/>
      <c r="C40" s="6"/>
      <c r="D40" s="6"/>
      <c r="E40" s="1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0"/>
      <c r="B41" s="10"/>
      <c r="C41" s="6"/>
      <c r="D41" s="6"/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0"/>
      <c r="B42" s="10"/>
      <c r="C42" s="6"/>
      <c r="D42" s="6"/>
      <c r="E42" s="1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0"/>
      <c r="B43" s="10"/>
      <c r="C43" s="6"/>
      <c r="D43" s="6"/>
      <c r="E43" s="1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0"/>
      <c r="B44" s="10"/>
      <c r="C44" s="6"/>
      <c r="D44" s="6"/>
      <c r="E44" s="1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0"/>
      <c r="B45" s="10"/>
      <c r="C45" s="6"/>
      <c r="D45" s="6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0"/>
      <c r="B46" s="10"/>
      <c r="C46" s="6"/>
      <c r="D46" s="6"/>
      <c r="E46" s="1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0"/>
      <c r="B47" s="10"/>
      <c r="C47" s="6"/>
      <c r="D47" s="6"/>
      <c r="E47" s="1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0"/>
      <c r="B48" s="10"/>
      <c r="C48" s="6"/>
      <c r="D48" s="6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0"/>
      <c r="B49" s="10"/>
      <c r="C49" s="6"/>
      <c r="D49" s="6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0"/>
      <c r="B50" s="10"/>
      <c r="C50" s="6"/>
      <c r="D50" s="6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0"/>
      <c r="B51" s="10"/>
      <c r="C51" s="6"/>
      <c r="D51" s="6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0"/>
      <c r="B52" s="10"/>
      <c r="C52" s="6"/>
      <c r="D52" s="6"/>
      <c r="E52" s="1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0"/>
      <c r="B53" s="10"/>
      <c r="C53" s="6"/>
      <c r="D53" s="6"/>
      <c r="E53" s="1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0"/>
      <c r="B54" s="10"/>
      <c r="C54" s="6"/>
      <c r="D54" s="6"/>
      <c r="E54" s="1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0"/>
      <c r="B55" s="10"/>
      <c r="C55" s="6"/>
      <c r="D55" s="6"/>
      <c r="E55" s="1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0"/>
      <c r="B56" s="10"/>
      <c r="C56" s="6"/>
      <c r="D56" s="6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0"/>
      <c r="B57" s="10"/>
      <c r="C57" s="6"/>
      <c r="D57" s="6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0"/>
      <c r="B58" s="10"/>
      <c r="C58" s="6"/>
      <c r="D58" s="6"/>
      <c r="E58" s="1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0"/>
      <c r="B59" s="10"/>
      <c r="C59" s="6"/>
      <c r="D59" s="6"/>
      <c r="E59" s="1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0"/>
      <c r="B60" s="10"/>
      <c r="C60" s="6"/>
      <c r="D60" s="6"/>
      <c r="E60" s="1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0"/>
      <c r="B61" s="10"/>
      <c r="C61" s="6"/>
      <c r="D61" s="6"/>
      <c r="E61" s="1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0"/>
      <c r="B62" s="10"/>
      <c r="C62" s="6"/>
      <c r="D62" s="6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0"/>
      <c r="B63" s="10"/>
      <c r="C63" s="6"/>
      <c r="D63" s="6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0"/>
      <c r="B64" s="10"/>
      <c r="C64" s="6"/>
      <c r="D64" s="6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0"/>
      <c r="B65" s="10"/>
      <c r="C65" s="6"/>
      <c r="D65" s="6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0"/>
      <c r="B66" s="10"/>
      <c r="C66" s="6"/>
      <c r="D66" s="6"/>
      <c r="E66" s="1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0"/>
      <c r="B67" s="10"/>
      <c r="C67" s="6"/>
      <c r="D67" s="6"/>
      <c r="E67" s="1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0"/>
      <c r="B68" s="10"/>
      <c r="C68" s="6"/>
      <c r="D68" s="6"/>
      <c r="E68" s="1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0"/>
      <c r="B69" s="10"/>
      <c r="C69" s="6"/>
      <c r="D69" s="6"/>
      <c r="E69" s="1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0"/>
      <c r="B70" s="10"/>
      <c r="C70" s="6"/>
      <c r="D70" s="6"/>
      <c r="E70" s="1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0"/>
      <c r="B71" s="10"/>
      <c r="C71" s="6"/>
      <c r="D71" s="6"/>
      <c r="E71" s="1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0"/>
      <c r="B72" s="10"/>
      <c r="C72" s="6"/>
      <c r="D72" s="6"/>
      <c r="E72" s="1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0"/>
      <c r="B73" s="10"/>
      <c r="C73" s="6"/>
      <c r="D73" s="6"/>
      <c r="E73" s="1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0"/>
      <c r="B74" s="10"/>
      <c r="C74" s="6"/>
      <c r="D74" s="6"/>
      <c r="E74" s="1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0"/>
      <c r="B75" s="10"/>
      <c r="C75" s="6"/>
      <c r="D75" s="6"/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0"/>
      <c r="B76" s="10"/>
      <c r="C76" s="6"/>
      <c r="D76" s="6"/>
      <c r="E76" s="1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0"/>
      <c r="B77" s="10"/>
      <c r="C77" s="6"/>
      <c r="D77" s="6"/>
      <c r="E77" s="1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0"/>
      <c r="B78" s="10"/>
      <c r="C78" s="6"/>
      <c r="D78" s="6"/>
      <c r="E78" s="1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0"/>
      <c r="B79" s="10"/>
      <c r="C79" s="6"/>
      <c r="D79" s="6"/>
      <c r="E79" s="1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0"/>
      <c r="B80" s="10"/>
      <c r="C80" s="6"/>
      <c r="D80" s="6"/>
      <c r="E80" s="1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0"/>
      <c r="B81" s="10"/>
      <c r="C81" s="6"/>
      <c r="D81" s="6"/>
      <c r="E81" s="1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0"/>
      <c r="B82" s="10"/>
      <c r="C82" s="6"/>
      <c r="D82" s="6"/>
      <c r="E82" s="1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0"/>
      <c r="B83" s="10"/>
      <c r="C83" s="6"/>
      <c r="D83" s="6"/>
      <c r="E83" s="1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0"/>
      <c r="B84" s="10"/>
      <c r="C84" s="6"/>
      <c r="D84" s="6"/>
      <c r="E84" s="1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0"/>
      <c r="B85" s="10"/>
      <c r="C85" s="6"/>
      <c r="D85" s="6"/>
      <c r="E85" s="1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0"/>
      <c r="B86" s="10"/>
      <c r="C86" s="6"/>
      <c r="D86" s="6"/>
      <c r="E86" s="1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0"/>
      <c r="B87" s="10"/>
      <c r="C87" s="6"/>
      <c r="D87" s="6"/>
      <c r="E87" s="1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0"/>
      <c r="B88" s="10"/>
      <c r="C88" s="6"/>
      <c r="D88" s="6"/>
      <c r="E88" s="1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0"/>
      <c r="B89" s="10"/>
      <c r="C89" s="6"/>
      <c r="D89" s="6"/>
      <c r="E89" s="1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0"/>
      <c r="B90" s="10"/>
      <c r="C90" s="6"/>
      <c r="D90" s="6"/>
      <c r="E90" s="1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0"/>
      <c r="B91" s="10"/>
      <c r="C91" s="6"/>
      <c r="D91" s="6"/>
      <c r="E91" s="1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0"/>
      <c r="B92" s="10"/>
      <c r="C92" s="6"/>
      <c r="D92" s="6"/>
      <c r="E92" s="1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0"/>
      <c r="B93" s="10"/>
      <c r="C93" s="6"/>
      <c r="D93" s="6"/>
      <c r="E93" s="1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0"/>
      <c r="B94" s="10"/>
      <c r="C94" s="6"/>
      <c r="D94" s="6"/>
      <c r="E94" s="1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0"/>
      <c r="B95" s="10"/>
      <c r="C95" s="6"/>
      <c r="D95" s="6"/>
      <c r="E95" s="1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0"/>
      <c r="B96" s="10"/>
      <c r="C96" s="6"/>
      <c r="D96" s="6"/>
      <c r="E96" s="1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0"/>
      <c r="B97" s="10"/>
      <c r="C97" s="6"/>
      <c r="D97" s="6"/>
      <c r="E97" s="1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0"/>
      <c r="B98" s="10"/>
      <c r="C98" s="6"/>
      <c r="D98" s="6"/>
      <c r="E98" s="1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0"/>
      <c r="B99" s="10"/>
      <c r="C99" s="6"/>
      <c r="D99" s="6"/>
      <c r="E99" s="1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0"/>
      <c r="B100" s="10"/>
      <c r="C100" s="6"/>
      <c r="D100" s="6"/>
      <c r="E100" s="1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</sheetData>
  <drawing r:id="rId1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min="4" max="4" width="50.88"/>
    <col customWidth="1" min="5" max="5" width="18.5"/>
    <col customWidth="1" min="6" max="6" width="34.0"/>
    <col customWidth="1" min="7" max="7" width="14.25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1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37" t="s">
        <v>567</v>
      </c>
      <c r="C2" s="38" t="s">
        <v>130</v>
      </c>
      <c r="D2" s="39" t="s">
        <v>568</v>
      </c>
      <c r="E2" s="39" t="s">
        <v>569</v>
      </c>
      <c r="F2" s="39" t="s">
        <v>133</v>
      </c>
      <c r="G2" s="40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41"/>
      <c r="I2" s="40" t="str">
        <f>HYPERLINK("https://www.migrationpolicy.org/article/filipino-immigrants-united-states-2016","Filipino Immigrants in the United States")</f>
        <v>Filipino Immigrants in the United States</v>
      </c>
      <c r="J2" s="40" t="str">
        <f>HYPERLINK("https://www.zinnedproject.org/news/tdih/delano-grape-strike/","Today in History: The Delano Grape Strike Begins")</f>
        <v>Today in History: The Delano Grape Strike Begins</v>
      </c>
      <c r="K2" s="42" t="str">
        <f>HYPERLINK("https://drive.google.com/file/d/1bFrBstXe4LwVU4aRr_wyO0_aVx0qTkeP/view?usp=drive_link","Timeline Worksheet ")</f>
        <v>Timeline Worksheet </v>
      </c>
      <c r="L2" s="43" t="str">
        <f>HYPERLINK("https://www.readwritethink.org/classroom-resources/student-interactives/timeline","Interactive Timeline")</f>
        <v>Interactive Timeline</v>
      </c>
      <c r="M2" s="43" t="str">
        <f>HYPERLINK("https://www.timetoast.com/timelines/filipino-immigration-to-america","Filipino Immigration Video")</f>
        <v>Filipino Immigration Video</v>
      </c>
      <c r="N2" s="44" t="str">
        <f>HYPERLINK("https://drive.google.com/file/d/1S6VYFxLSYTsziMFYdSqQj0I5jMwb_3N-/view?usp=drive_link","World Map")</f>
        <v>World Map</v>
      </c>
      <c r="O2" s="45" t="s">
        <v>570</v>
      </c>
      <c r="P2" s="45" t="s">
        <v>571</v>
      </c>
      <c r="Q2" s="46" t="s">
        <v>572</v>
      </c>
      <c r="R2" s="45" t="s">
        <v>573</v>
      </c>
      <c r="S2" s="45" t="s">
        <v>574</v>
      </c>
      <c r="T2" s="45" t="s">
        <v>575</v>
      </c>
      <c r="U2" s="47" t="s">
        <v>576</v>
      </c>
      <c r="V2" s="48"/>
      <c r="W2" s="49" t="s">
        <v>577</v>
      </c>
      <c r="X2" s="50" t="s">
        <v>578</v>
      </c>
    </row>
    <row r="3">
      <c r="A3" s="51" t="s">
        <v>566</v>
      </c>
      <c r="B3" s="51" t="s">
        <v>579</v>
      </c>
      <c r="C3" s="52" t="s">
        <v>8</v>
      </c>
      <c r="D3" s="53" t="s">
        <v>580</v>
      </c>
      <c r="E3" s="53" t="s">
        <v>581</v>
      </c>
      <c r="F3" s="53" t="s">
        <v>582</v>
      </c>
      <c r="G3" s="54" t="str">
        <f>HYPERLINK("https://exhibits.stanford.edu/riseup/feature/larry-itliong","Larry Itliong Timeline - Rise Up Exhibition")</f>
        <v>Larry Itliong Timeline - Rise Up Exhibition</v>
      </c>
      <c r="H3" s="54" t="str">
        <f>HYPERLINK("https://www.sfchronicle.com/projects/2024/larry-itliong-timeline/","Life and Legacy of Larry Itliong")</f>
        <v>Life and Legacy of Larry Itliong</v>
      </c>
      <c r="I3" s="54" t="str">
        <f>HYPERLINK("https://californiamuseum.org/inductee/larry-itliong/","Larry Itliong Photo Collection")</f>
        <v>Larry Itliong Photo Collection</v>
      </c>
      <c r="J3" s="43" t="str">
        <f>HYPERLINK("https://www.youtube.com/watch?v=jTl17BnAaPk","Journey for Justice: The Life of Larry Itliong Read Aloud")</f>
        <v>Journey for Justice: The Life of Larry Itliong Read Aloud</v>
      </c>
      <c r="K3" s="43" t="str">
        <f>HYPERLINK("https://drive.google.com/file/d/1m753e7_xwMEalzQvqXHx7dsXywydc8x9/view?usp=drive_link","Storyboard Template")
</f>
        <v>Storyboard Template</v>
      </c>
      <c r="L3" s="55"/>
      <c r="M3" s="56"/>
      <c r="N3" s="56"/>
      <c r="O3" s="57" t="s">
        <v>583</v>
      </c>
      <c r="P3" s="57" t="s">
        <v>584</v>
      </c>
      <c r="Q3" s="46" t="s">
        <v>585</v>
      </c>
      <c r="R3" s="57" t="s">
        <v>586</v>
      </c>
      <c r="S3" s="57" t="s">
        <v>587</v>
      </c>
      <c r="T3" s="57" t="s">
        <v>588</v>
      </c>
      <c r="U3" s="58" t="s">
        <v>589</v>
      </c>
      <c r="V3" s="59"/>
      <c r="W3" s="49" t="s">
        <v>590</v>
      </c>
      <c r="X3" s="50" t="s">
        <v>591</v>
      </c>
    </row>
    <row r="4">
      <c r="A4" s="37" t="s">
        <v>566</v>
      </c>
      <c r="B4" s="37" t="s">
        <v>566</v>
      </c>
      <c r="C4" s="38" t="s">
        <v>10</v>
      </c>
      <c r="D4" s="39" t="s">
        <v>592</v>
      </c>
      <c r="E4" s="39" t="s">
        <v>593</v>
      </c>
      <c r="F4" s="39" t="s">
        <v>594</v>
      </c>
      <c r="G4" s="40" t="str">
        <f t="shared" ref="G4:G5" si="1">HYPERLINK("https://libraries.ucsd.edu/farmworkermovement/gallery/","Farm Worker Movement Photo Gallery")</f>
        <v>Farm Worker Movement Photo Gallery</v>
      </c>
      <c r="H4" s="40" t="str">
        <f>HYPERLINK("https://www.loc.gov/collections/fsa-owi-black-and-white-negatives/","FSA Farm Worker Photo Collection")</f>
        <v>FSA Farm Worker Photo Collection</v>
      </c>
      <c r="I4" s="43" t="str">
        <f>HYPERLINK("https://docs.google.com/document/d/1NGfER-cohcACUSZSfOZGVT7qW89XVmlN-8YxDLbe1bY/edit?usp=sharing","Farm Worker Working Conditions")</f>
        <v>Farm Worker Working Conditions</v>
      </c>
      <c r="J4" s="60" t="str">
        <f>HYPERLINK("https://nfwm.org/farm-workers/farm-worker-issues/children-in-the-fields/","Children in the Fields - NFWM")</f>
        <v>Children in the Fields - NFWM</v>
      </c>
      <c r="K4" s="43" t="str">
        <f>HYPERLINK("https://www.youtube.com/watch?v=jTl17BnAaPk","Journey for Justice: The Life of Larry Itliong Read Aloud")</f>
        <v>Journey for Justice: The Life of Larry Itliong Read Aloud</v>
      </c>
      <c r="L4" s="61"/>
      <c r="M4" s="62"/>
      <c r="N4" s="62"/>
      <c r="O4" s="45" t="s">
        <v>595</v>
      </c>
      <c r="P4" s="45" t="s">
        <v>596</v>
      </c>
      <c r="Q4" s="46" t="s">
        <v>597</v>
      </c>
      <c r="R4" s="45" t="s">
        <v>598</v>
      </c>
      <c r="S4" s="45" t="s">
        <v>599</v>
      </c>
      <c r="T4" s="45" t="s">
        <v>600</v>
      </c>
      <c r="U4" s="47" t="s">
        <v>601</v>
      </c>
      <c r="V4" s="48"/>
      <c r="W4" s="49" t="s">
        <v>602</v>
      </c>
      <c r="X4" s="50" t="s">
        <v>603</v>
      </c>
    </row>
    <row r="5">
      <c r="A5" s="51" t="s">
        <v>566</v>
      </c>
      <c r="B5" s="51" t="s">
        <v>604</v>
      </c>
      <c r="C5" s="52" t="s">
        <v>12</v>
      </c>
      <c r="D5" s="53" t="s">
        <v>605</v>
      </c>
      <c r="E5" s="53" t="s">
        <v>606</v>
      </c>
      <c r="F5" s="53" t="s">
        <v>607</v>
      </c>
      <c r="G5" s="63" t="str">
        <f t="shared" si="1"/>
        <v>Farm Worker Movement Photo Gallery</v>
      </c>
      <c r="H5" s="63" t="str">
        <f>HYPERLINK("https://communitymurals.info/steps/mural-supplies/","Community Mural Supply Guide")</f>
        <v>Community Mural Supply Guide</v>
      </c>
      <c r="I5" s="63" t="str">
        <f>HYPERLINK("https://www.art-is-fun.com/how-to-paint-a-mural","Mural Painting Guide")</f>
        <v>Mural Painting Guide</v>
      </c>
      <c r="J5" s="63" t="str">
        <f>HYPERLINK("https://www.greenvelope.com/blog/thank-you-card-template","Thank You Card Writing Guide")</f>
        <v>Thank You Card Writing Guide</v>
      </c>
      <c r="K5" s="63" t="str">
        <f>HYPERLINK("https://create.microsoft.com/en-us/templates/thank-you","Customizable Thank You Templates")</f>
        <v>Customizable Thank You Templates</v>
      </c>
      <c r="L5" s="63" t="str">
        <f>HYPERLINK("https://organizedclassroom.com/wp-content/uploads/2022/05/1-StudentThankYouNotes-e1648047663689.jpeg","Student Thank You Notes")</f>
        <v>Student Thank You Notes</v>
      </c>
      <c r="M5" s="63" t="str">
        <f>HYPERLINK("https://www.teacherspayteachers.com/browse/free?search=thank%20you%20card%20template","Thank You Card Templates")</f>
        <v>Thank You Card Templates</v>
      </c>
      <c r="N5" s="60" t="str">
        <f>HYPERLINK("https://ufw.org/research/history/mexicans-filipinos-joined-together/","When Mexicans and Filipinos joined together – UFW")</f>
        <v>When Mexicans and Filipinos joined together – UFW</v>
      </c>
      <c r="O5" s="57" t="s">
        <v>608</v>
      </c>
      <c r="P5" s="57" t="s">
        <v>609</v>
      </c>
      <c r="Q5" s="64" t="s">
        <v>610</v>
      </c>
      <c r="R5" s="57" t="s">
        <v>611</v>
      </c>
      <c r="S5" s="57" t="s">
        <v>612</v>
      </c>
      <c r="T5" s="57" t="s">
        <v>613</v>
      </c>
      <c r="U5" s="58" t="s">
        <v>614</v>
      </c>
      <c r="V5" s="59"/>
      <c r="W5" s="49" t="s">
        <v>615</v>
      </c>
      <c r="X5" s="50" t="s">
        <v>616</v>
      </c>
    </row>
    <row r="6">
      <c r="A6" s="37" t="s">
        <v>566</v>
      </c>
      <c r="B6" s="37" t="s">
        <v>617</v>
      </c>
      <c r="C6" s="38" t="s">
        <v>14</v>
      </c>
      <c r="D6" s="39" t="s">
        <v>618</v>
      </c>
      <c r="E6" s="39" t="s">
        <v>619</v>
      </c>
      <c r="F6" s="39" t="s">
        <v>620</v>
      </c>
      <c r="G6" s="65" t="str">
        <f>HYPERLINK("https://www.loc.gov/collections/civil-rights-history-project/","Civil Rights History Photos")</f>
        <v>Civil Rights History Photos</v>
      </c>
      <c r="H6" s="65" t="str">
        <f>HYPERLINK("https://crmvet.org/images/imgcoll.htm","Civil Rights Movement Photo Collection")</f>
        <v>Civil Rights Movement Photo Collection</v>
      </c>
      <c r="I6" s="65" t="str">
        <f>HYPERLINK("https://www.readwritethink.org/classroom-resources/student-interactives/timeline","Interactive Timeline Creator")</f>
        <v>Interactive Timeline Creator</v>
      </c>
      <c r="J6" s="65" t="str">
        <f>HYPERLINK("https://libraries.ucsd.edu/farmworkermovement/TimelineWeb.pdf","Farmworker Movement
1960-1993")</f>
        <v>Farmworker Movement
1960-1993</v>
      </c>
      <c r="K6" s="43" t="str">
        <f>HYPERLINK("https://www.youtube.com/watch?v=jTl17BnAaPk","Journey for Justice Book")</f>
        <v>Journey for Justice Book</v>
      </c>
      <c r="L6" s="43" t="str">
        <f>HYPERLINK("https://drive.google.com/file/d/1bFrBstXe4LwVU4aRr_wyO0_aVx0qTkeP/view?usp=drive_link","Timeline Worksheet")</f>
        <v>Timeline Worksheet</v>
      </c>
      <c r="M6" s="44" t="str">
        <f>HYPERLINK("https://drive.google.com/file/d/1xHzKCe1mh23N9DRWZQTkXhkpI4ZYfi-W/view?usp=drive_link","Mini Book Template")</f>
        <v>Mini Book Template</v>
      </c>
      <c r="N6" s="61"/>
      <c r="O6" s="45" t="s">
        <v>621</v>
      </c>
      <c r="P6" s="45" t="s">
        <v>622</v>
      </c>
      <c r="Q6" s="46" t="s">
        <v>623</v>
      </c>
      <c r="R6" s="45" t="s">
        <v>624</v>
      </c>
      <c r="S6" s="45" t="s">
        <v>625</v>
      </c>
      <c r="T6" s="45" t="s">
        <v>626</v>
      </c>
      <c r="U6" s="47" t="s">
        <v>627</v>
      </c>
      <c r="V6" s="48"/>
      <c r="W6" s="49" t="s">
        <v>628</v>
      </c>
      <c r="X6" s="50" t="s">
        <v>629</v>
      </c>
    </row>
    <row r="7">
      <c r="A7" s="51" t="s">
        <v>566</v>
      </c>
      <c r="B7" s="51" t="s">
        <v>630</v>
      </c>
      <c r="C7" s="52" t="s">
        <v>16</v>
      </c>
      <c r="D7" s="53" t="s">
        <v>631</v>
      </c>
      <c r="E7" s="53" t="s">
        <v>632</v>
      </c>
      <c r="F7" s="53" t="s">
        <v>633</v>
      </c>
      <c r="G7" s="66" t="str">
        <f>HYPERLINK("https://www.readwritethink.org/classroom-resources/student-interactives/venn-diagram","Interactive Venn Diagram Creator")</f>
        <v>Interactive Venn Diagram Creator</v>
      </c>
      <c r="H7" s="67" t="str">
        <f>HYPERLINK("https://ufw.org/cesar-chavezs-first-major-address-36-day-1988-fast-pesticide-poisoning-farm-workers-2/","Cesar Chavez’s first major address after his 36-day 1988 fast over the pesticide poisoning of farm workers")</f>
        <v>Cesar Chavez’s first major address after his 36-day 1988 fast over the pesticide poisoning of farm workers</v>
      </c>
      <c r="I7" s="44" t="str">
        <f>HYPERLINK("https://www.learningforjustice.org/magazine/from-birmingham-to-parkland-celebrate-the-power-of-young-voices","From Birmingham to Parkland: Celebrate the Power of Young Voices")</f>
        <v>From Birmingham to Parkland: Celebrate the Power of Young Voices</v>
      </c>
      <c r="J7" s="44" t="str">
        <f>HYPERLINK("https://www.twinkl.co.uk/teaching-wiki/cesar-chavez","César Chávez – Facts and Accomplishments – Twinkl")</f>
        <v>César Chávez – Facts and Accomplishments – Twinkl</v>
      </c>
      <c r="K7" s="44" t="str">
        <f>HYPERLINK("https://kids.britannica.com/kids/article/Larry-Itliong/634086#:~:text=Itliong%20was%20born%20on%20October,became%20a%20farmworker%20in%20California","Larry Itliong - Kids")</f>
        <v>Larry Itliong - Kids</v>
      </c>
      <c r="L7" s="43" t="str">
        <f>HYPERLINK("https://drive.google.com/file/d/1xHzKCe1mh23N9DRWZQTkXhkpI4ZYfi-W/view?usp=drive_link","Mini Book Template")</f>
        <v>Mini Book Template</v>
      </c>
      <c r="M7" s="56"/>
      <c r="N7" s="56"/>
      <c r="O7" s="57" t="s">
        <v>634</v>
      </c>
      <c r="P7" s="57" t="s">
        <v>635</v>
      </c>
      <c r="Q7" s="46" t="s">
        <v>636</v>
      </c>
      <c r="R7" s="57" t="s">
        <v>637</v>
      </c>
      <c r="S7" s="57" t="s">
        <v>638</v>
      </c>
      <c r="T7" s="57" t="s">
        <v>639</v>
      </c>
      <c r="U7" s="58" t="s">
        <v>640</v>
      </c>
      <c r="V7" s="59"/>
      <c r="W7" s="49" t="s">
        <v>641</v>
      </c>
      <c r="X7" s="50" t="s">
        <v>642</v>
      </c>
    </row>
    <row r="8">
      <c r="A8" s="37" t="s">
        <v>566</v>
      </c>
      <c r="B8" s="37" t="s">
        <v>643</v>
      </c>
      <c r="C8" s="38" t="s">
        <v>19</v>
      </c>
      <c r="D8" s="39" t="s">
        <v>644</v>
      </c>
      <c r="E8" s="39" t="s">
        <v>645</v>
      </c>
      <c r="F8" s="39" t="s">
        <v>646</v>
      </c>
      <c r="G8" s="40" t="str">
        <f>HYPERLINK("http://libraries.ucsd.edu/farmworkermovement/","Farmworker Movement Documentation Project")</f>
        <v>Farmworker Movement Documentation Project</v>
      </c>
      <c r="H8" s="65" t="str">
        <f>HYPERLINK("https://libraries.ucsd.edu/farmworkermovement/","Digital Archive of Farm Worker Movement")</f>
        <v>Digital Archive of Farm Worker Movement</v>
      </c>
      <c r="I8" s="40" t="str">
        <f>HYPERLINK("https://littlemanila.org/stockton-connection-to-delano-grape-strike","The Stockton Connection")</f>
        <v>The Stockton Connection</v>
      </c>
      <c r="J8" s="40" t="str">
        <f>HYPERLINK("https://mexicosolidarityproject.org/voices/196/","Grape Strike! Filipino Workers Organize")</f>
        <v>Grape Strike! Filipino Workers Organize</v>
      </c>
      <c r="K8" s="40" t="str">
        <f>HYPERLINK("https://cathfamily.org/wp-content/uploads/2013/02/cf_activities_chain.pdf","Unity Chain Template")</f>
        <v>Unity Chain Template</v>
      </c>
      <c r="L8" s="40" t="str">
        <f>HYPERLINK("https://fristartmuseum.org/wp-content/uploads/202_Unity_Lesson_Plan_FINAL_with_image.pdf","Building Unity Through Art Lesson Plan")</f>
        <v>Building Unity Through Art Lesson Plan</v>
      </c>
      <c r="M8" s="62"/>
      <c r="N8" s="62"/>
      <c r="O8" s="45" t="s">
        <v>647</v>
      </c>
      <c r="P8" s="45" t="s">
        <v>648</v>
      </c>
      <c r="Q8" s="46" t="s">
        <v>649</v>
      </c>
      <c r="R8" s="45" t="s">
        <v>650</v>
      </c>
      <c r="S8" s="45" t="s">
        <v>651</v>
      </c>
      <c r="T8" s="45" t="s">
        <v>652</v>
      </c>
      <c r="U8" s="47" t="s">
        <v>653</v>
      </c>
      <c r="V8" s="48"/>
      <c r="W8" s="49" t="s">
        <v>654</v>
      </c>
      <c r="X8" s="50" t="s">
        <v>655</v>
      </c>
    </row>
    <row r="9">
      <c r="A9" s="51" t="s">
        <v>566</v>
      </c>
      <c r="B9" s="51" t="s">
        <v>656</v>
      </c>
      <c r="C9" s="52" t="s">
        <v>21</v>
      </c>
      <c r="D9" s="53" t="s">
        <v>657</v>
      </c>
      <c r="E9" s="53" t="s">
        <v>658</v>
      </c>
      <c r="F9" s="53" t="s">
        <v>659</v>
      </c>
      <c r="G9" s="54" t="str">
        <f>HYPERLINK("https://libraries.ucsd.edu/farmworkermovement/","Digital Archive of Farm Worker Movement")</f>
        <v>Digital Archive of Farm Worker Movement</v>
      </c>
      <c r="H9" s="55"/>
      <c r="I9" s="55"/>
      <c r="J9" s="55"/>
      <c r="K9" s="55"/>
      <c r="L9" s="55"/>
      <c r="M9" s="56"/>
      <c r="N9" s="56"/>
      <c r="O9" s="57" t="s">
        <v>660</v>
      </c>
      <c r="P9" s="57" t="s">
        <v>661</v>
      </c>
      <c r="Q9" s="46" t="s">
        <v>662</v>
      </c>
      <c r="R9" s="57" t="s">
        <v>663</v>
      </c>
      <c r="S9" s="57" t="s">
        <v>664</v>
      </c>
      <c r="T9" s="57" t="s">
        <v>665</v>
      </c>
      <c r="U9" s="58" t="s">
        <v>666</v>
      </c>
      <c r="V9" s="59"/>
      <c r="W9" s="49" t="s">
        <v>667</v>
      </c>
      <c r="X9" s="50" t="s">
        <v>668</v>
      </c>
    </row>
    <row r="10">
      <c r="A10" s="68" t="s">
        <v>604</v>
      </c>
      <c r="B10" s="68" t="s">
        <v>567</v>
      </c>
      <c r="C10" s="69" t="s">
        <v>24</v>
      </c>
      <c r="D10" s="45" t="s">
        <v>669</v>
      </c>
      <c r="E10" s="39" t="s">
        <v>670</v>
      </c>
      <c r="F10" s="39" t="s">
        <v>671</v>
      </c>
      <c r="G10" s="40" t="str">
        <f>HYPERLINK("https://crmvet.org/images/imgcoll.htm","Civil Rights Movement Photo Collection")</f>
        <v>Civil Rights Movement Photo Collection</v>
      </c>
      <c r="H10" s="40" t="str">
        <f>HYPERLINK("https://firstamendmentmuseum.org/wp-content/uploads/2020/09/Assembly-Coloring.pdf","First Amendment Peaceful Assembly Posters")</f>
        <v>First Amendment Peaceful Assembly Posters</v>
      </c>
      <c r="I10" s="40" t="str">
        <f>HYPERLINK("https://firstamendmentmuseum.org/wp-content/uploads/2021/02/Free-Speech-The-First-Amendment.pdf","Free Speech and the First Amendment Lessons")</f>
        <v>Free Speech and the First Amendment Lessons</v>
      </c>
      <c r="J10" s="43" t="str">
        <f>HYPERLINK("https://www.youtube.com/watch?v=-YM4QorREGE","First Amendment Explained")</f>
        <v>First Amendment Explained</v>
      </c>
      <c r="K10" s="60" t="str">
        <f>HYPERLINK("https://drive.google.com/file/d/1xHzKCe1mh23N9DRWZQTkXhkpI4ZYfi-W/view?usp=drive_link","Mini-book Template")</f>
        <v>Mini-book Template</v>
      </c>
      <c r="L10" s="61"/>
      <c r="M10" s="61"/>
      <c r="N10" s="61"/>
      <c r="O10" s="45" t="s">
        <v>672</v>
      </c>
      <c r="P10" s="45" t="s">
        <v>673</v>
      </c>
      <c r="Q10" s="46" t="s">
        <v>674</v>
      </c>
      <c r="R10" s="45" t="s">
        <v>675</v>
      </c>
      <c r="S10" s="45" t="s">
        <v>676</v>
      </c>
      <c r="T10" s="45" t="s">
        <v>677</v>
      </c>
      <c r="U10" s="47" t="s">
        <v>678</v>
      </c>
      <c r="V10" s="48"/>
      <c r="W10" s="49" t="s">
        <v>679</v>
      </c>
      <c r="X10" s="50" t="s">
        <v>680</v>
      </c>
    </row>
    <row r="11">
      <c r="A11" s="70" t="s">
        <v>604</v>
      </c>
      <c r="B11" s="70" t="s">
        <v>579</v>
      </c>
      <c r="C11" s="71" t="s">
        <v>27</v>
      </c>
      <c r="D11" s="57" t="s">
        <v>681</v>
      </c>
      <c r="E11" s="53" t="s">
        <v>682</v>
      </c>
      <c r="F11" s="53" t="s">
        <v>683</v>
      </c>
      <c r="G11" s="5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54" t="str">
        <f t="shared" ref="H11:I11" si="2">HYPERLINK("https://farmworkerjustice.org/resource-library/worker-stories","Farm Worker Testimonies Archive")</f>
        <v>Farm Worker Testimonies Archive</v>
      </c>
      <c r="I11" s="54" t="str">
        <f t="shared" si="2"/>
        <v>Farm Worker Testimonies Archive</v>
      </c>
      <c r="J11" s="60" t="str">
        <f>HYPERLINK("https://www.timetoast.com/timelines/filipino-immigration-to-america","Filipino Immigration to America")</f>
        <v>Filipino Immigration to America</v>
      </c>
      <c r="K11" s="43" t="str">
        <f>HYPERLINK("https://www.youtube.com/watch?v=NVrFA24bc0c","Everything you didn't know about Filipino American History | Breaking The Tabo | Season 1 | Episode 4")</f>
        <v>Everything you didn't know about Filipino American History | Breaking The Tabo | Season 1 | Episode 4</v>
      </c>
      <c r="L11" s="72" t="str">
        <f>HYPERLINK("https://www.youtube.com/watch?v=KjH0UZGQag8","The Delano Grape Strike")</f>
        <v>The Delano Grape Strike</v>
      </c>
      <c r="M11" s="72" t="str">
        <f>HYPERLINK("https://drive.google.com/file/d/1S6VYFxLSYTsziMFYdSqQj0I5jMwb_3N-/view?usp=drive_link","World map")</f>
        <v>World map</v>
      </c>
      <c r="N11" s="73"/>
      <c r="O11" s="57" t="s">
        <v>684</v>
      </c>
      <c r="P11" s="57" t="s">
        <v>685</v>
      </c>
      <c r="Q11" s="46" t="s">
        <v>686</v>
      </c>
      <c r="R11" s="57" t="s">
        <v>687</v>
      </c>
      <c r="S11" s="57" t="s">
        <v>688</v>
      </c>
      <c r="T11" s="57" t="s">
        <v>689</v>
      </c>
      <c r="U11" s="58" t="s">
        <v>690</v>
      </c>
      <c r="V11" s="59"/>
      <c r="W11" s="49" t="s">
        <v>602</v>
      </c>
      <c r="X11" s="50" t="s">
        <v>691</v>
      </c>
    </row>
    <row r="12">
      <c r="A12" s="68" t="s">
        <v>604</v>
      </c>
      <c r="B12" s="68" t="s">
        <v>566</v>
      </c>
      <c r="C12" s="69" t="s">
        <v>29</v>
      </c>
      <c r="D12" s="45" t="s">
        <v>692</v>
      </c>
      <c r="E12" s="39" t="s">
        <v>693</v>
      </c>
      <c r="F12" s="74" t="s">
        <v>694</v>
      </c>
      <c r="G12" s="40" t="str">
        <f>HYPERLINK("https://www.loc.gov/collections/civil-rights-history-project/","Civil Rights History Project Photos")</f>
        <v>Civil Rights History Project Photos</v>
      </c>
      <c r="H12" s="40" t="str">
        <f>HYPERLINK("https://lhrp.georgetown.edu/collections/image-galleries-the-labor-movement","Labor Movement Photo Gallery")</f>
        <v>Labor Movement Photo Gallery</v>
      </c>
      <c r="I12" s="61"/>
      <c r="J12" s="61"/>
      <c r="K12" s="61"/>
      <c r="L12" s="61"/>
      <c r="M12" s="61"/>
      <c r="N12" s="61"/>
      <c r="O12" s="45" t="s">
        <v>695</v>
      </c>
      <c r="P12" s="45" t="s">
        <v>696</v>
      </c>
      <c r="Q12" s="46" t="s">
        <v>697</v>
      </c>
      <c r="R12" s="45" t="s">
        <v>698</v>
      </c>
      <c r="S12" s="45" t="s">
        <v>699</v>
      </c>
      <c r="T12" s="45" t="s">
        <v>700</v>
      </c>
      <c r="U12" s="47" t="s">
        <v>701</v>
      </c>
      <c r="V12" s="48"/>
      <c r="W12" s="49" t="s">
        <v>702</v>
      </c>
      <c r="X12" s="50" t="s">
        <v>703</v>
      </c>
    </row>
    <row r="13">
      <c r="A13" s="70" t="s">
        <v>604</v>
      </c>
      <c r="B13" s="70" t="s">
        <v>604</v>
      </c>
      <c r="C13" s="71" t="s">
        <v>31</v>
      </c>
      <c r="D13" s="57" t="s">
        <v>704</v>
      </c>
      <c r="E13" s="53" t="s">
        <v>705</v>
      </c>
      <c r="F13" s="75" t="s">
        <v>706</v>
      </c>
      <c r="G13" s="54" t="str">
        <f>HYPERLINK("https://libraries.ucsd.edu/farmworkermovement/gallery/","Farm Worker Movement Photo Gallery")</f>
        <v>Farm Worker Movement Photo Gallery</v>
      </c>
      <c r="H13" s="54" t="str">
        <f>HYPERLINK("https://www.loc.gov/collections/civil-rights-history-project/","Coalition Building Resources")</f>
        <v>Coalition Building Resources</v>
      </c>
      <c r="I13" s="54" t="str">
        <f>HYPERLINK("https://americanhistory.si.edu/democracy-exhibition/vote-voice/getting-organized","Building Worker Alliances")</f>
        <v>Building Worker Alliances</v>
      </c>
      <c r="J13" s="54" t="str">
        <f>HYPERLINK("https://fristartmuseum.org/wp-content/uploads/202_Unity_Lesson_Plan_FINAL_with_image.pdf","Building Unity Through Art Lesson Plan")</f>
        <v>Building Unity Through Art Lesson Plan</v>
      </c>
      <c r="K13" s="60" t="str">
        <f>HYPERLINK("https://kids.kiddle.co/Coalition","Coalition Facts for Kids")</f>
        <v>Coalition Facts for Kids</v>
      </c>
      <c r="L13" s="76"/>
      <c r="M13" s="55"/>
      <c r="N13" s="55"/>
      <c r="O13" s="57" t="s">
        <v>707</v>
      </c>
      <c r="P13" s="57" t="s">
        <v>708</v>
      </c>
      <c r="Q13" s="46" t="s">
        <v>709</v>
      </c>
      <c r="R13" s="57" t="s">
        <v>710</v>
      </c>
      <c r="S13" s="57" t="s">
        <v>711</v>
      </c>
      <c r="T13" s="57" t="s">
        <v>712</v>
      </c>
      <c r="U13" s="58" t="s">
        <v>713</v>
      </c>
      <c r="V13" s="59"/>
      <c r="W13" s="49" t="s">
        <v>714</v>
      </c>
      <c r="X13" s="50" t="s">
        <v>715</v>
      </c>
    </row>
    <row r="14">
      <c r="A14" s="68" t="s">
        <v>604</v>
      </c>
      <c r="B14" s="68" t="s">
        <v>617</v>
      </c>
      <c r="C14" s="69" t="s">
        <v>33</v>
      </c>
      <c r="D14" s="45" t="s">
        <v>716</v>
      </c>
      <c r="E14" s="39" t="s">
        <v>717</v>
      </c>
      <c r="F14" s="39" t="s">
        <v>718</v>
      </c>
      <c r="G14" s="40" t="str">
        <f>HYPERLINK("https://crmvet.org/images/imgcoll.htm","Civil Rights Movement Photo Collection")</f>
        <v>Civil Rights Movement Photo Collection</v>
      </c>
      <c r="H14" s="40" t="str">
        <f>HYPERLINK("https://www.facinghistory.org/resource-library/standing-democracy","Teaching Peaceful Protest")</f>
        <v>Teaching Peaceful Protest</v>
      </c>
      <c r="I14" s="60" t="str">
        <f>HYPERLINK("https://drive.google.com/file/d/1YplbjU8ZACuouov4Br7ZX0zQVkXXPlzi/view?usp=drive_link","How Did the Workers Maintain Peaceful Demonstrations during Their Boycott?")</f>
        <v>How Did the Workers Maintain Peaceful Demonstrations during Their Boycott?</v>
      </c>
      <c r="J14" s="60" t="str">
        <f>HYPERLINK("https://www.hachettebookgroup.com/articles/teach-kids-their-first-amendment-rights/#:~:text=The%20First%20Amendment%20grants%20everyone,assemble%20peacefully%20and%20without%20violence","Teach Kids Their First Amendment Rights")</f>
        <v>Teach Kids Their First Amendment Rights</v>
      </c>
      <c r="K14" s="61"/>
      <c r="L14" s="61"/>
      <c r="M14" s="62"/>
      <c r="N14" s="62"/>
      <c r="O14" s="45" t="s">
        <v>719</v>
      </c>
      <c r="P14" s="45" t="s">
        <v>720</v>
      </c>
      <c r="Q14" s="46" t="s">
        <v>721</v>
      </c>
      <c r="R14" s="45" t="s">
        <v>722</v>
      </c>
      <c r="S14" s="45" t="s">
        <v>723</v>
      </c>
      <c r="T14" s="47" t="s">
        <v>724</v>
      </c>
      <c r="U14" s="47" t="s">
        <v>725</v>
      </c>
      <c r="V14" s="48"/>
      <c r="W14" s="49" t="s">
        <v>726</v>
      </c>
      <c r="X14" s="50" t="s">
        <v>727</v>
      </c>
    </row>
    <row r="15">
      <c r="A15" s="70" t="s">
        <v>604</v>
      </c>
      <c r="B15" s="70" t="s">
        <v>630</v>
      </c>
      <c r="C15" s="71" t="s">
        <v>35</v>
      </c>
      <c r="D15" s="57" t="s">
        <v>728</v>
      </c>
      <c r="E15" s="53" t="s">
        <v>729</v>
      </c>
      <c r="F15" s="75" t="s">
        <v>730</v>
      </c>
      <c r="G15" s="54" t="str">
        <f>HYPERLINK("https://indepthnh.org/2024/11/20/larry-itliong-the-father-of-the-west-coast-labor-movement/","Larry Itliong: Father of West Coast Labor")</f>
        <v>Larry Itliong: Father of West Coast Labor</v>
      </c>
      <c r="H15" s="63" t="str">
        <f>HYPERLINK("https://www.nps.gov/people/larry-itliong.htm","Larry Itliong Profile - National Park Service")</f>
        <v>Larry Itliong Profile - National Park Service</v>
      </c>
      <c r="I15" s="54" t="str">
        <f>HYPERLINK("https://www.youtube.com/watch?v=dtnZYe8fYN4","What is a Leader?")</f>
        <v>What is a Leader?</v>
      </c>
      <c r="J15" s="77" t="str">
        <f>HYPERLINK("https://www.twinkl.co.uk/teaching-wiki/cesar-chavez","César Chávez – Facts and Accomplishments – Twinkl USA")</f>
        <v>César Chávez – Facts and Accomplishments – Twinkl USA</v>
      </c>
      <c r="K15" s="60" t="str">
        <f>HYPERLINK("https://kids.britannica.com/kids/article/Larry-Itliong/634086#:~:text=Itliong%20was%20born%20on%20October,became%20a%20farmworker%20in%20California","Larry Itliong - Kids")</f>
        <v>Larry Itliong - Kids</v>
      </c>
      <c r="L15" s="43" t="str">
        <f>HYPERLINK("https://drive.google.com/file/d/1xHzKCe1mh23N9DRWZQTkXhkpI4ZYfi-W/view?usp=drive_link","Mini-book Template")</f>
        <v>Mini-book Template</v>
      </c>
      <c r="M15" s="56"/>
      <c r="N15" s="56"/>
      <c r="O15" s="57" t="s">
        <v>731</v>
      </c>
      <c r="P15" s="57" t="s">
        <v>732</v>
      </c>
      <c r="Q15" s="46" t="s">
        <v>733</v>
      </c>
      <c r="R15" s="57" t="s">
        <v>734</v>
      </c>
      <c r="S15" s="57" t="s">
        <v>735</v>
      </c>
      <c r="T15" s="57" t="s">
        <v>736</v>
      </c>
      <c r="U15" s="58" t="s">
        <v>737</v>
      </c>
      <c r="V15" s="59"/>
      <c r="W15" s="49" t="s">
        <v>738</v>
      </c>
      <c r="X15" s="50" t="s">
        <v>739</v>
      </c>
    </row>
    <row r="16">
      <c r="A16" s="68" t="s">
        <v>604</v>
      </c>
      <c r="B16" s="68" t="s">
        <v>643</v>
      </c>
      <c r="C16" s="69" t="s">
        <v>37</v>
      </c>
      <c r="D16" s="45" t="s">
        <v>740</v>
      </c>
      <c r="E16" s="39" t="s">
        <v>741</v>
      </c>
      <c r="F16" s="39" t="s">
        <v>742</v>
      </c>
      <c r="G16" s="40" t="str">
        <f>HYPERLINK("https://uniontrack.com/blog/media-depicts-labor-issues","How Media Depicts Labor Issues")</f>
        <v>How Media Depicts Labor Issues</v>
      </c>
      <c r="H16" s="40" t="str">
        <f>HYPERLINK("https://chavezfoundation.org/2024/10/31/chavez-media-combats-election-misinformation","Labor Movement Media Coverage")</f>
        <v>Labor Movement Media Coverage</v>
      </c>
      <c r="I16" s="40" t="str">
        <f>HYPERLINK("https://www.pbs.org/video/labor-day-1725217910/","PBS Labor Movement Archives")</f>
        <v>PBS Labor Movement Archives</v>
      </c>
      <c r="J16" s="40" t="str">
        <f>HYPERLINK("https://uniontrack.com/blog/the-new-labor-movement","Modern Labor Communication Strategies")</f>
        <v>Modern Labor Communication Strategies</v>
      </c>
      <c r="K16" s="43" t="str">
        <f>HYPERLINK("https://www.crmvet.org/docs/mvmt/6510mvmt.pdf","Strike in Grades, am Article by The Movement, October 1965")</f>
        <v>Strike in Grades, am Article by The Movement, October 1965</v>
      </c>
      <c r="L16" s="43" t="str">
        <f>HYPERLINK("https://youtu.be/D0Cd9-eJ-No?si=UUmu7SYAm98K_nWO","What is fake news? Tips For Spotting Them - Fake News for Kids")</f>
        <v>What is fake news? Tips For Spotting Them - Fake News for Kids</v>
      </c>
      <c r="M16" s="42" t="str">
        <f>HYPERLINK("https://youtu.be/9MJFRr7mY-Y?si=LAIlqCahtULnLPMi","Fact vs. Fake: A Quick Lesson in Media Literacy | CBC Kids")</f>
        <v>Fact vs. Fake: A Quick Lesson in Media Literacy | CBC Kids</v>
      </c>
      <c r="N16" s="78" t="str">
        <f>HYPERLINK("https://uniontrack.com/blog/media-depicts-labor-issues","How the Media Depicts Labor Issues and How Unions Can Set the Record Straight")</f>
        <v>How the Media Depicts Labor Issues and How Unions Can Set the Record Straight</v>
      </c>
      <c r="O16" s="45" t="s">
        <v>743</v>
      </c>
      <c r="P16" s="45" t="s">
        <v>744</v>
      </c>
      <c r="Q16" s="46" t="s">
        <v>745</v>
      </c>
      <c r="R16" s="45" t="s">
        <v>746</v>
      </c>
      <c r="S16" s="45" t="s">
        <v>747</v>
      </c>
      <c r="T16" s="47" t="s">
        <v>748</v>
      </c>
      <c r="U16" s="47" t="s">
        <v>749</v>
      </c>
      <c r="V16" s="48"/>
      <c r="W16" s="49" t="s">
        <v>628</v>
      </c>
      <c r="X16" s="50" t="s">
        <v>629</v>
      </c>
    </row>
    <row r="17">
      <c r="A17" s="70" t="s">
        <v>604</v>
      </c>
      <c r="B17" s="70" t="s">
        <v>656</v>
      </c>
      <c r="C17" s="71" t="s">
        <v>39</v>
      </c>
      <c r="D17" s="57" t="s">
        <v>750</v>
      </c>
      <c r="E17" s="53" t="s">
        <v>751</v>
      </c>
      <c r="F17" s="75" t="s">
        <v>752</v>
      </c>
      <c r="G17" s="63" t="str">
        <f>HYPERLINK("https://calasiancc.org/larry-itliong-the-filipino-labor-leader-who-changed-the-nation/","Larry Itliong's Lasting Legacy")</f>
        <v>Larry Itliong's Lasting Legacy</v>
      </c>
      <c r="H17" s="63" t="str">
        <f>HYPERLINK("https://californiamuseum.org/california-hall-of-fame/exhibitions/virtual-exhibitions/larry-itliong/","California Hall of Fame Profile")</f>
        <v>California Hall of Fame Profile</v>
      </c>
      <c r="I17" s="55"/>
      <c r="J17" s="55"/>
      <c r="K17" s="55"/>
      <c r="L17" s="55"/>
      <c r="M17" s="56"/>
      <c r="N17" s="56"/>
      <c r="O17" s="57" t="s">
        <v>753</v>
      </c>
      <c r="P17" s="57" t="s">
        <v>754</v>
      </c>
      <c r="Q17" s="46" t="s">
        <v>755</v>
      </c>
      <c r="R17" s="57" t="s">
        <v>756</v>
      </c>
      <c r="S17" s="57" t="s">
        <v>757</v>
      </c>
      <c r="T17" s="57" t="s">
        <v>758</v>
      </c>
      <c r="U17" s="58" t="s">
        <v>759</v>
      </c>
      <c r="V17" s="59"/>
      <c r="W17" s="49" t="s">
        <v>760</v>
      </c>
      <c r="X17" s="50" t="s">
        <v>761</v>
      </c>
    </row>
    <row r="18">
      <c r="A18" s="68" t="s">
        <v>617</v>
      </c>
      <c r="B18" s="68" t="s">
        <v>567</v>
      </c>
      <c r="C18" s="69" t="s">
        <v>41</v>
      </c>
      <c r="D18" s="47" t="s">
        <v>762</v>
      </c>
      <c r="E18" s="39" t="s">
        <v>763</v>
      </c>
      <c r="F18" s="74" t="s">
        <v>764</v>
      </c>
      <c r="G18" s="40" t="str">
        <f>HYPERLINK("https://www.loc.gov/collections/civil-rights-history-project/","Civil Rights History Project Collection")</f>
        <v>Civil Rights History Project Collection</v>
      </c>
      <c r="H18" s="40" t="str">
        <f>HYPERLINK("https://www.timetoast.com/timelines/filipino-immigration-to-america","Filipino Immigration to America Illustrated Timeline")</f>
        <v>Filipino Immigration to America Illustrated Timeline</v>
      </c>
      <c r="I18" s="40" t="str">
        <f>HYPERLINK("https://libraries.ucsd.edu/farmworkermovement/gallery/","Farm Worker Movement Photo Gallery")</f>
        <v>Farm Worker Movement Photo Gallery</v>
      </c>
      <c r="J18" s="40" t="str">
        <f>HYPERLINK("https://www.readwritethink.org/classroom-resources/student-interactives/timeline","Interactive Timeline Creator")</f>
        <v>Interactive Timeline Creator</v>
      </c>
      <c r="K18" s="61"/>
      <c r="L18" s="61"/>
      <c r="M18" s="79"/>
      <c r="N18" s="79"/>
      <c r="O18" s="39" t="s">
        <v>765</v>
      </c>
      <c r="P18" s="39" t="s">
        <v>766</v>
      </c>
      <c r="Q18" s="80" t="s">
        <v>767</v>
      </c>
      <c r="R18" s="39" t="s">
        <v>768</v>
      </c>
      <c r="S18" s="39" t="s">
        <v>769</v>
      </c>
      <c r="T18" s="39" t="s">
        <v>770</v>
      </c>
      <c r="U18" s="47" t="s">
        <v>771</v>
      </c>
      <c r="V18" s="48"/>
      <c r="W18" s="49" t="s">
        <v>577</v>
      </c>
      <c r="X18" s="50" t="s">
        <v>772</v>
      </c>
    </row>
    <row r="19">
      <c r="A19" s="70" t="s">
        <v>617</v>
      </c>
      <c r="B19" s="70" t="s">
        <v>579</v>
      </c>
      <c r="C19" s="71" t="s">
        <v>44</v>
      </c>
      <c r="D19" s="58" t="s">
        <v>773</v>
      </c>
      <c r="E19" s="53" t="s">
        <v>774</v>
      </c>
      <c r="F19" s="53" t="s">
        <v>775</v>
      </c>
      <c r="G19" s="54" t="str">
        <f>HYPERLINK("https://www.dol.gov/agencies/whd/data/charts","Historical Labor Statistics Database")</f>
        <v>Historical Labor Statistics Database</v>
      </c>
      <c r="H19" s="54" t="str">
        <f>HYPERLINK("https://www.bls.gov/spotlight/2012/farm_labor/","Farm Labor Statistics Archive")</f>
        <v>Farm Labor Statistics Archive</v>
      </c>
      <c r="I19" s="54" t="str">
        <f>HYPERLINK("https://farmworkerjustice.org/resource-library/","Farm Worker Primary Source Collection")</f>
        <v>Farm Worker Primary Source Collection</v>
      </c>
      <c r="J19" s="60" t="str">
        <f>HYPERLINK("https://docs.google.com/document/d/1NGfER-cohcACUSZSfOZGVT7qW89XVmlN-8YxDLbe1bY/edit?tab=t.0","The Power of Peaceful Protest")</f>
        <v>The Power of Peaceful Protest</v>
      </c>
      <c r="K19" s="60" t="str">
        <f>HYPERLINK("https://www.farmworkerjustice.org/stories-from-the-field/","Stories from the field")</f>
        <v>Stories from the field</v>
      </c>
      <c r="L19" s="55"/>
      <c r="M19" s="81"/>
      <c r="N19" s="81"/>
      <c r="O19" s="53" t="s">
        <v>776</v>
      </c>
      <c r="P19" s="53" t="s">
        <v>777</v>
      </c>
      <c r="Q19" s="80" t="s">
        <v>778</v>
      </c>
      <c r="R19" s="53" t="s">
        <v>779</v>
      </c>
      <c r="S19" s="53" t="s">
        <v>780</v>
      </c>
      <c r="T19" s="75" t="s">
        <v>781</v>
      </c>
      <c r="U19" s="58" t="s">
        <v>782</v>
      </c>
      <c r="V19" s="59"/>
      <c r="W19" s="49" t="s">
        <v>602</v>
      </c>
      <c r="X19" s="50" t="s">
        <v>691</v>
      </c>
    </row>
    <row r="20">
      <c r="A20" s="68" t="s">
        <v>617</v>
      </c>
      <c r="B20" s="68" t="s">
        <v>566</v>
      </c>
      <c r="C20" s="69" t="s">
        <v>46</v>
      </c>
      <c r="D20" s="47" t="s">
        <v>783</v>
      </c>
      <c r="E20" s="39" t="s">
        <v>784</v>
      </c>
      <c r="F20" s="74" t="s">
        <v>785</v>
      </c>
      <c r="G20" s="40" t="str">
        <f>HYPERLINK("https://www.loc.gov/collections/civil-rights-history-project/articles-and-essays/","Movement Planning Documents")</f>
        <v>Movement Planning Documents</v>
      </c>
      <c r="H20" s="72" t="str">
        <f>HYPERLINK("https://www.youtube.com/watch?v=Kn6I1JUHklU)","The Power of Peaceful Protest")</f>
        <v>The Power of Peaceful Protest</v>
      </c>
      <c r="I20" s="82" t="str">
        <f>HYPERLINK("https://www.youtube.com/watch?v=eP-mv5IjFzY","Non violence and peaceful protests")</f>
        <v>Non violence and peaceful protests</v>
      </c>
      <c r="J20" s="60" t="str">
        <f>HYPERLINK("https://drive.google.com/file/d/1YplbjU8ZACuouov4Br7ZX0zQVkXXPlzi/view?usp=drive_link","How do workers maintain peaceful demonstrations")</f>
        <v>How do workers maintain peaceful demonstrations</v>
      </c>
      <c r="K20" s="60" t="str">
        <f>HYPERLINK("https://www.loc.gov/collections/civil-rights-history-project/articles-and-essays/","Articles and Essays | Civil Rights History Project | Digital Collections | Library of Congress")</f>
        <v>Articles and Essays | Civil Rights History Project | Digital Collections | Library of Congress</v>
      </c>
      <c r="L20" s="61"/>
      <c r="M20" s="62"/>
      <c r="N20" s="62"/>
      <c r="O20" s="45" t="s">
        <v>786</v>
      </c>
      <c r="P20" s="45" t="s">
        <v>787</v>
      </c>
      <c r="Q20" s="46" t="s">
        <v>788</v>
      </c>
      <c r="R20" s="45" t="s">
        <v>789</v>
      </c>
      <c r="S20" s="45" t="s">
        <v>790</v>
      </c>
      <c r="T20" s="45" t="s">
        <v>791</v>
      </c>
      <c r="U20" s="47" t="s">
        <v>792</v>
      </c>
      <c r="V20" s="48"/>
      <c r="W20" s="49" t="s">
        <v>793</v>
      </c>
      <c r="X20" s="50" t="s">
        <v>794</v>
      </c>
    </row>
    <row r="21">
      <c r="A21" s="70" t="s">
        <v>617</v>
      </c>
      <c r="B21" s="70" t="s">
        <v>604</v>
      </c>
      <c r="C21" s="71" t="s">
        <v>48</v>
      </c>
      <c r="D21" s="58" t="s">
        <v>795</v>
      </c>
      <c r="E21" s="53" t="s">
        <v>796</v>
      </c>
      <c r="F21" s="53" t="s">
        <v>797</v>
      </c>
      <c r="G21" s="54" t="str">
        <f>HYPERLINK("https://libraries.ucsd.edu/farmworkermovement/essays/","Farm Worker Coalition Documents")</f>
        <v>Farm Worker Coalition Documents</v>
      </c>
      <c r="H21" s="54" t="str">
        <f>HYPERLINK("https://calisphere.org/search/?q=ITLIONG","Itliong Image Archive")</f>
        <v>Itliong Image Archive</v>
      </c>
      <c r="I21" s="54" t="str">
        <f>HYPERLINK("https://www.facinghistory.org/resource-library/teaching-strategies/save-last-word-me","Unity Analysis Tools")</f>
        <v>Unity Analysis Tools</v>
      </c>
      <c r="J21" s="72" t="str">
        <f>HYPERLINK("https://www.youtube.com/watch?v=KjH0UZGQag8","The Delano Grape Strike")</f>
        <v>The Delano Grape Strike</v>
      </c>
      <c r="K21" s="60" t="str">
        <f>HYPERLINK("https://kids.kiddle.co/Coalition","Coalition Facts for Kids")</f>
        <v>Coalition Facts for Kids</v>
      </c>
      <c r="L21" s="55"/>
      <c r="M21" s="56"/>
      <c r="N21" s="56"/>
      <c r="O21" s="57" t="s">
        <v>798</v>
      </c>
      <c r="P21" s="57" t="s">
        <v>799</v>
      </c>
      <c r="Q21" s="46" t="s">
        <v>800</v>
      </c>
      <c r="R21" s="57" t="s">
        <v>801</v>
      </c>
      <c r="S21" s="57" t="s">
        <v>802</v>
      </c>
      <c r="T21" s="57" t="s">
        <v>803</v>
      </c>
      <c r="U21" s="58" t="s">
        <v>804</v>
      </c>
      <c r="V21" s="59"/>
      <c r="W21" s="49" t="s">
        <v>805</v>
      </c>
      <c r="X21" s="50" t="s">
        <v>806</v>
      </c>
    </row>
    <row r="22">
      <c r="A22" s="68" t="s">
        <v>617</v>
      </c>
      <c r="B22" s="68" t="s">
        <v>617</v>
      </c>
      <c r="C22" s="69" t="s">
        <v>807</v>
      </c>
      <c r="D22" s="47" t="s">
        <v>808</v>
      </c>
      <c r="E22" s="39" t="s">
        <v>809</v>
      </c>
      <c r="F22" s="39" t="s">
        <v>810</v>
      </c>
      <c r="G22" s="40" t="str">
        <f>HYPERLINK("https://www.facinghistory.org/resource-library/standing-democracy","Leadership Analysis Tools")</f>
        <v>Leadership Analysis Tools</v>
      </c>
      <c r="H22" s="83" t="str">
        <f>HYPERLINK("https://www.youtube.com/watch?v=dtnZYe8fYN4","What is a Leader?")</f>
        <v>What is a Leader?</v>
      </c>
      <c r="I22" s="60" t="str">
        <f>HYPERLINK("https://www.twinkl.co.uk/teaching-wiki/cesar-chavez","César Chávez – Facts and Accomplishments – Twinkl USA")</f>
        <v>César Chávez – Facts and Accomplishments – Twinkl USA</v>
      </c>
      <c r="J22" s="60" t="str">
        <f>HYPERLINK("https://kids.britannica.com/kids/article/Larry-Itliong/634086#:~:text=Itliong%20was%20born%20on%20October,became%20a%20farmworker%20in%20California","Larry Itliong - Kids")</f>
        <v>Larry Itliong - Kids</v>
      </c>
      <c r="K22" s="60" t="str">
        <f>HYPERLINK("https://www.facinghistory.org/resource-library/standing-democracy","Standing Up for Democracy | Facing History &amp; Ourselves")</f>
        <v>Standing Up for Democracy | Facing History &amp; Ourselves</v>
      </c>
      <c r="L22" s="61"/>
      <c r="M22" s="62"/>
      <c r="N22" s="62"/>
      <c r="O22" s="45" t="s">
        <v>811</v>
      </c>
      <c r="P22" s="45" t="s">
        <v>812</v>
      </c>
      <c r="Q22" s="46" t="s">
        <v>813</v>
      </c>
      <c r="R22" s="45" t="s">
        <v>814</v>
      </c>
      <c r="S22" s="45" t="s">
        <v>815</v>
      </c>
      <c r="T22" s="45" t="s">
        <v>816</v>
      </c>
      <c r="U22" s="47" t="s">
        <v>817</v>
      </c>
      <c r="V22" s="48"/>
      <c r="W22" s="49" t="s">
        <v>641</v>
      </c>
      <c r="X22" s="50" t="s">
        <v>642</v>
      </c>
    </row>
    <row r="23">
      <c r="A23" s="70" t="s">
        <v>617</v>
      </c>
      <c r="B23" s="70" t="s">
        <v>630</v>
      </c>
      <c r="C23" s="71" t="s">
        <v>52</v>
      </c>
      <c r="D23" s="58" t="s">
        <v>818</v>
      </c>
      <c r="E23" s="53" t="s">
        <v>819</v>
      </c>
      <c r="F23" s="53" t="s">
        <v>820</v>
      </c>
      <c r="G23" s="63" t="str">
        <f>HYPERLINK("https://libraries.ucsd.edu/farmworkermovement/gallery/thumbnails.php?album=473","Farm Worker Movement Media Archive")</f>
        <v>Farm Worker Movement Media Archive</v>
      </c>
      <c r="H23" s="60" t="str">
        <f>HYPERLINK("https://www.crmvet.org/docs/mvmt/6510mvmt.pdf","Strike in Grades, am Article by The Movement, October 1965")</f>
        <v>Strike in Grades, am Article by The Movement, October 1965</v>
      </c>
      <c r="I23" s="72" t="str">
        <f>HYPERLINK("https://youtu.be/D0Cd9-eJ-No?si=UUmu7SYAm98K_nWO","What is fake news? Tips For Spotting Them - Fake News for Kids")</f>
        <v>What is fake news? Tips For Spotting Them - Fake News for Kids</v>
      </c>
      <c r="J23" s="72" t="str">
        <f>HYPERLINK("https://youtu.be/9MJFRr7mY-Y?si=LAIlqCahtULnLPMi","What is fake news? Tips For Spotting Them - Fake News for Kids")</f>
        <v>What is fake news? Tips For Spotting Them - Fake News for Kids</v>
      </c>
      <c r="K23" s="60" t="str">
        <f>HYPERLINK("https://uniontrack.com/blog/media-depicts-labor-issues","How Media Depicts Labor Issues; How Unions Can Set the Record Straight")</f>
        <v>How Media Depicts Labor Issues; How Unions Can Set the Record Straight</v>
      </c>
      <c r="L23" s="60" t="str">
        <f>HYPERLINK("https://libraries.ucsd.edu/farmworkermovement/gallery/thumbnails.php?album=473","Farmworker Movement Online Gallery")</f>
        <v>Farmworker Movement Online Gallery</v>
      </c>
      <c r="M23" s="56"/>
      <c r="N23" s="56"/>
      <c r="O23" s="57" t="s">
        <v>821</v>
      </c>
      <c r="P23" s="57" t="s">
        <v>822</v>
      </c>
      <c r="Q23" s="46" t="s">
        <v>823</v>
      </c>
      <c r="R23" s="57" t="s">
        <v>824</v>
      </c>
      <c r="S23" s="57" t="s">
        <v>825</v>
      </c>
      <c r="T23" s="58" t="s">
        <v>826</v>
      </c>
      <c r="U23" s="58" t="s">
        <v>827</v>
      </c>
      <c r="V23" s="59"/>
      <c r="W23" s="49" t="s">
        <v>738</v>
      </c>
      <c r="X23" s="50" t="s">
        <v>828</v>
      </c>
    </row>
    <row r="24">
      <c r="A24" s="68" t="s">
        <v>617</v>
      </c>
      <c r="B24" s="68" t="s">
        <v>643</v>
      </c>
      <c r="C24" s="69" t="s">
        <v>54</v>
      </c>
      <c r="D24" s="47" t="s">
        <v>829</v>
      </c>
      <c r="E24" s="39" t="s">
        <v>830</v>
      </c>
      <c r="F24" s="74" t="s">
        <v>831</v>
      </c>
      <c r="G24" s="65" t="str">
        <f>HYPERLINK("https://pvarts.org/dev/wp-content/uploads/2020/06/Yaya-Timeline-of-Agricultural-Labor-USA.pdf","Farm Labor Laws History")</f>
        <v>Farm Labor Laws History</v>
      </c>
      <c r="H24" s="40" t="str">
        <f>HYPERLINK("https://www.nlrb.gov/about-nlrb/who-we-are/our-history","National Labor
Relations Board Case Search")</f>
        <v>National Labor
Relations Board Case Search</v>
      </c>
      <c r="I24" s="72" t="str">
        <f>HYPERLINK("https://www.youtube.com/watch?v=ewu-v36szlE","The Labor Movement in the United States | History")</f>
        <v>The Labor Movement in the United States | History</v>
      </c>
      <c r="J24" s="60" t="str">
        <f>HYPERLINK("https://www.twinkl.co.uk/teaching-wiki/cesar-chavez","César Chávez – Facts and Accomplishments – Twinkl")</f>
        <v>César Chávez – Facts and Accomplishments – Twinkl</v>
      </c>
      <c r="K24" s="61"/>
      <c r="L24" s="61"/>
      <c r="M24" s="62"/>
      <c r="N24" s="62"/>
      <c r="O24" s="45" t="s">
        <v>832</v>
      </c>
      <c r="P24" s="45" t="s">
        <v>833</v>
      </c>
      <c r="Q24" s="46" t="s">
        <v>834</v>
      </c>
      <c r="R24" s="45" t="s">
        <v>835</v>
      </c>
      <c r="S24" s="45" t="s">
        <v>836</v>
      </c>
      <c r="T24" s="45" t="s">
        <v>837</v>
      </c>
      <c r="U24" s="47" t="s">
        <v>838</v>
      </c>
      <c r="V24" s="48"/>
      <c r="W24" s="49" t="s">
        <v>839</v>
      </c>
      <c r="X24" s="50" t="s">
        <v>840</v>
      </c>
    </row>
    <row r="25">
      <c r="A25" s="70" t="s">
        <v>617</v>
      </c>
      <c r="B25" s="70" t="s">
        <v>656</v>
      </c>
      <c r="C25" s="71" t="s">
        <v>841</v>
      </c>
      <c r="D25" s="58" t="s">
        <v>842</v>
      </c>
      <c r="E25" s="53" t="s">
        <v>843</v>
      </c>
      <c r="F25" s="53" t="s">
        <v>844</v>
      </c>
      <c r="G25" s="54" t="str">
        <f>HYPERLINK("https://www.bls.gov/news.release/union2.nr0.htm","Current Union Statistics")</f>
        <v>Current Union Statistics</v>
      </c>
      <c r="H25" s="54" t="str">
        <f>HYPERLINK("https://www.dol.gov/agencies/whd/data","Modern Labor Data")</f>
        <v>Modern Labor Data</v>
      </c>
      <c r="I25" s="60" t="str">
        <f>HYPERLINK("https://www.learningforjustice.org/classroom-resources/lessons/labor-matters","Labor Matters | Learning for Justice")</f>
        <v>Labor Matters | Learning for Justice</v>
      </c>
      <c r="J25" s="55"/>
      <c r="K25" s="55"/>
      <c r="L25" s="55"/>
      <c r="M25" s="56"/>
      <c r="N25" s="56"/>
      <c r="O25" s="57" t="s">
        <v>845</v>
      </c>
      <c r="P25" s="57" t="s">
        <v>846</v>
      </c>
      <c r="Q25" s="46" t="s">
        <v>847</v>
      </c>
      <c r="R25" s="57" t="s">
        <v>848</v>
      </c>
      <c r="S25" s="57" t="s">
        <v>757</v>
      </c>
      <c r="T25" s="57" t="s">
        <v>849</v>
      </c>
      <c r="U25" s="58" t="s">
        <v>850</v>
      </c>
      <c r="V25" s="59"/>
      <c r="W25" s="49" t="s">
        <v>851</v>
      </c>
      <c r="X25" s="50" t="s">
        <v>852</v>
      </c>
    </row>
  </sheetData>
  <hyperlinks>
    <hyperlink r:id="rId1" ref="Q5"/>
  </hyperlinks>
  <drawing r:id="rId2"/>
  <tableParts count="1"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33.88"/>
  </cols>
  <sheetData>
    <row r="1">
      <c r="A1" s="84" t="s">
        <v>853</v>
      </c>
    </row>
    <row r="2">
      <c r="A2" s="85" t="s">
        <v>854</v>
      </c>
    </row>
    <row r="3">
      <c r="A3" s="85" t="s">
        <v>855</v>
      </c>
    </row>
    <row r="4">
      <c r="A4" s="84" t="s">
        <v>856</v>
      </c>
    </row>
    <row r="5">
      <c r="A5" s="85" t="s">
        <v>857</v>
      </c>
    </row>
    <row r="6">
      <c r="A6" s="85" t="s">
        <v>858</v>
      </c>
    </row>
    <row r="7">
      <c r="A7" s="85" t="s">
        <v>859</v>
      </c>
    </row>
    <row r="8">
      <c r="A8" s="85" t="s">
        <v>860</v>
      </c>
    </row>
    <row r="9">
      <c r="A9" s="85" t="s">
        <v>861</v>
      </c>
    </row>
    <row r="10">
      <c r="A10" s="85" t="s">
        <v>862</v>
      </c>
    </row>
    <row r="11">
      <c r="A11" s="84" t="s">
        <v>863</v>
      </c>
    </row>
    <row r="12">
      <c r="A12" s="86" t="s">
        <v>864</v>
      </c>
    </row>
    <row r="13">
      <c r="A13" s="85" t="s">
        <v>865</v>
      </c>
    </row>
    <row r="14">
      <c r="A14" s="85" t="s">
        <v>866</v>
      </c>
    </row>
    <row r="15">
      <c r="A15" s="85" t="s">
        <v>867</v>
      </c>
    </row>
    <row r="16">
      <c r="A16" s="85" t="s">
        <v>868</v>
      </c>
    </row>
    <row r="17">
      <c r="A17" s="85" t="s">
        <v>869</v>
      </c>
    </row>
    <row r="18">
      <c r="A18" s="86" t="s">
        <v>870</v>
      </c>
    </row>
    <row r="19">
      <c r="A19" s="85" t="s">
        <v>871</v>
      </c>
    </row>
    <row r="20">
      <c r="A20" s="85" t="s">
        <v>872</v>
      </c>
    </row>
    <row r="21">
      <c r="A21" s="85" t="s">
        <v>873</v>
      </c>
    </row>
    <row r="22">
      <c r="A22" s="85" t="s">
        <v>874</v>
      </c>
    </row>
    <row r="23">
      <c r="A23" s="85" t="s">
        <v>875</v>
      </c>
    </row>
    <row r="24">
      <c r="A24" s="86" t="s">
        <v>876</v>
      </c>
    </row>
    <row r="25">
      <c r="A25" s="84" t="s">
        <v>877</v>
      </c>
    </row>
    <row r="26">
      <c r="A26" s="84" t="s">
        <v>878</v>
      </c>
    </row>
    <row r="27">
      <c r="A27" s="85"/>
    </row>
    <row r="28">
      <c r="A28" s="87"/>
    </row>
    <row r="29">
      <c r="A29" s="87"/>
    </row>
    <row r="30">
      <c r="A30" s="87"/>
    </row>
    <row r="31">
      <c r="A31" s="87"/>
    </row>
    <row r="32">
      <c r="A32" s="87"/>
    </row>
    <row r="33">
      <c r="A33" s="87"/>
    </row>
    <row r="34">
      <c r="A34" s="87"/>
    </row>
    <row r="35">
      <c r="A35" s="87"/>
    </row>
    <row r="36">
      <c r="A36" s="87"/>
    </row>
    <row r="37">
      <c r="A37" s="87"/>
    </row>
    <row r="38">
      <c r="A38" s="87"/>
    </row>
    <row r="39">
      <c r="A39" s="87"/>
    </row>
    <row r="40">
      <c r="A40" s="87"/>
    </row>
    <row r="41">
      <c r="A41" s="87"/>
    </row>
    <row r="42">
      <c r="A42" s="87"/>
    </row>
    <row r="43">
      <c r="A43" s="87"/>
    </row>
    <row r="44">
      <c r="A44" s="87"/>
    </row>
    <row r="45">
      <c r="A45" s="87"/>
    </row>
    <row r="46">
      <c r="A46" s="87"/>
    </row>
    <row r="47">
      <c r="A47" s="87"/>
    </row>
    <row r="48">
      <c r="A48" s="87"/>
    </row>
    <row r="49">
      <c r="A49" s="87"/>
    </row>
    <row r="50">
      <c r="A50" s="87"/>
    </row>
    <row r="51">
      <c r="A51" s="87"/>
    </row>
    <row r="52">
      <c r="A52" s="87"/>
    </row>
    <row r="53">
      <c r="A53" s="87"/>
    </row>
    <row r="54">
      <c r="A54" s="87"/>
    </row>
    <row r="55">
      <c r="A55" s="87"/>
    </row>
    <row r="56">
      <c r="A56" s="87"/>
    </row>
    <row r="57">
      <c r="A57" s="87"/>
    </row>
    <row r="58">
      <c r="A58" s="87"/>
    </row>
    <row r="59">
      <c r="A59" s="87"/>
    </row>
    <row r="60">
      <c r="A60" s="87"/>
    </row>
    <row r="61">
      <c r="A61" s="87"/>
    </row>
    <row r="62">
      <c r="A62" s="87"/>
    </row>
    <row r="63">
      <c r="A63" s="87"/>
    </row>
    <row r="64">
      <c r="A64" s="87"/>
    </row>
    <row r="65">
      <c r="A65" s="87"/>
    </row>
    <row r="66">
      <c r="A66" s="87"/>
    </row>
    <row r="67">
      <c r="A67" s="87"/>
    </row>
    <row r="68">
      <c r="A68" s="87"/>
    </row>
    <row r="69">
      <c r="A69" s="87"/>
    </row>
    <row r="70">
      <c r="A70" s="87"/>
    </row>
    <row r="71">
      <c r="A71" s="87"/>
    </row>
    <row r="72">
      <c r="A72" s="87"/>
    </row>
    <row r="73">
      <c r="A73" s="87"/>
    </row>
    <row r="74">
      <c r="A74" s="87"/>
    </row>
    <row r="75">
      <c r="A75" s="87"/>
    </row>
    <row r="76">
      <c r="A76" s="87"/>
    </row>
    <row r="77">
      <c r="A77" s="87"/>
    </row>
    <row r="78">
      <c r="A78" s="87"/>
    </row>
    <row r="79">
      <c r="A79" s="87"/>
    </row>
    <row r="80">
      <c r="A80" s="87"/>
    </row>
    <row r="81">
      <c r="A81" s="87"/>
    </row>
    <row r="82">
      <c r="A82" s="87"/>
    </row>
    <row r="83">
      <c r="A83" s="87"/>
    </row>
    <row r="84">
      <c r="A84" s="87"/>
    </row>
    <row r="85">
      <c r="A85" s="87"/>
    </row>
    <row r="86">
      <c r="A86" s="87"/>
    </row>
    <row r="87">
      <c r="A87" s="87"/>
    </row>
    <row r="88">
      <c r="A88" s="87"/>
    </row>
    <row r="89">
      <c r="A89" s="87"/>
    </row>
    <row r="90">
      <c r="A90" s="87"/>
    </row>
    <row r="91">
      <c r="A91" s="87"/>
    </row>
    <row r="92">
      <c r="A92" s="87"/>
    </row>
    <row r="93">
      <c r="A93" s="87"/>
    </row>
    <row r="94">
      <c r="A94" s="87"/>
    </row>
    <row r="95">
      <c r="A95" s="87"/>
    </row>
    <row r="96">
      <c r="A96" s="87"/>
    </row>
    <row r="97">
      <c r="A97" s="87"/>
    </row>
    <row r="98">
      <c r="A98" s="87"/>
    </row>
    <row r="99">
      <c r="A99" s="87"/>
    </row>
    <row r="100">
      <c r="A100" s="87"/>
    </row>
    <row r="101">
      <c r="A101" s="87"/>
    </row>
    <row r="102">
      <c r="A102" s="87"/>
    </row>
    <row r="103">
      <c r="A103" s="87"/>
    </row>
    <row r="104">
      <c r="A104" s="87"/>
    </row>
    <row r="105">
      <c r="A105" s="87"/>
    </row>
    <row r="106">
      <c r="A106" s="87"/>
    </row>
    <row r="107">
      <c r="A107" s="87"/>
    </row>
    <row r="108">
      <c r="A108" s="87"/>
    </row>
    <row r="109">
      <c r="A109" s="87"/>
    </row>
    <row r="110">
      <c r="A110" s="87"/>
    </row>
    <row r="111">
      <c r="A111" s="87"/>
    </row>
    <row r="112">
      <c r="A112" s="87"/>
    </row>
    <row r="113">
      <c r="A113" s="87"/>
    </row>
    <row r="114">
      <c r="A114" s="87"/>
    </row>
    <row r="115">
      <c r="A115" s="87"/>
    </row>
    <row r="116">
      <c r="A116" s="87"/>
    </row>
    <row r="117">
      <c r="A117" s="87"/>
    </row>
    <row r="118">
      <c r="A118" s="87"/>
    </row>
    <row r="119">
      <c r="A119" s="87"/>
    </row>
    <row r="120">
      <c r="A120" s="87"/>
    </row>
    <row r="121">
      <c r="A121" s="87"/>
    </row>
    <row r="122">
      <c r="A122" s="87"/>
    </row>
    <row r="123">
      <c r="A123" s="87"/>
    </row>
    <row r="124">
      <c r="A124" s="87"/>
    </row>
    <row r="125">
      <c r="A125" s="87"/>
    </row>
    <row r="126">
      <c r="A126" s="87"/>
    </row>
    <row r="127">
      <c r="A127" s="87"/>
    </row>
    <row r="128">
      <c r="A128" s="87"/>
    </row>
    <row r="129">
      <c r="A129" s="87"/>
    </row>
    <row r="130">
      <c r="A130" s="87"/>
    </row>
    <row r="131">
      <c r="A131" s="87"/>
    </row>
    <row r="132">
      <c r="A132" s="87"/>
    </row>
    <row r="133">
      <c r="A133" s="87"/>
    </row>
    <row r="134">
      <c r="A134" s="87"/>
    </row>
    <row r="135">
      <c r="A135" s="87"/>
    </row>
    <row r="136">
      <c r="A136" s="87"/>
    </row>
    <row r="137">
      <c r="A137" s="87"/>
    </row>
    <row r="138">
      <c r="A138" s="87"/>
    </row>
    <row r="139">
      <c r="A139" s="87"/>
    </row>
    <row r="140">
      <c r="A140" s="87"/>
    </row>
    <row r="141">
      <c r="A141" s="87"/>
    </row>
    <row r="142">
      <c r="A142" s="87"/>
    </row>
    <row r="143">
      <c r="A143" s="87"/>
    </row>
    <row r="144">
      <c r="A144" s="87"/>
    </row>
    <row r="145">
      <c r="A145" s="87"/>
    </row>
    <row r="146">
      <c r="A146" s="87"/>
    </row>
    <row r="147">
      <c r="A147" s="87"/>
    </row>
    <row r="148">
      <c r="A148" s="87"/>
    </row>
    <row r="149">
      <c r="A149" s="87"/>
    </row>
    <row r="150">
      <c r="A150" s="87"/>
    </row>
    <row r="151">
      <c r="A151" s="87"/>
    </row>
    <row r="152">
      <c r="A152" s="87"/>
    </row>
    <row r="153">
      <c r="A153" s="87"/>
    </row>
    <row r="154">
      <c r="A154" s="87"/>
    </row>
    <row r="155">
      <c r="A155" s="87"/>
    </row>
    <row r="156">
      <c r="A156" s="87"/>
    </row>
    <row r="157">
      <c r="A157" s="87"/>
    </row>
    <row r="158">
      <c r="A158" s="87"/>
    </row>
    <row r="159">
      <c r="A159" s="87"/>
    </row>
    <row r="160">
      <c r="A160" s="87"/>
    </row>
    <row r="161">
      <c r="A161" s="87"/>
    </row>
    <row r="162">
      <c r="A162" s="87"/>
    </row>
    <row r="163">
      <c r="A163" s="87"/>
    </row>
    <row r="164">
      <c r="A164" s="87"/>
    </row>
    <row r="165">
      <c r="A165" s="87"/>
    </row>
    <row r="166">
      <c r="A166" s="87"/>
    </row>
    <row r="167">
      <c r="A167" s="87"/>
    </row>
    <row r="168">
      <c r="A168" s="87"/>
    </row>
    <row r="169">
      <c r="A169" s="87"/>
    </row>
    <row r="170">
      <c r="A170" s="87"/>
    </row>
    <row r="171">
      <c r="A171" s="87"/>
    </row>
    <row r="172">
      <c r="A172" s="87"/>
    </row>
    <row r="173">
      <c r="A173" s="87"/>
    </row>
    <row r="174">
      <c r="A174" s="87"/>
    </row>
    <row r="175">
      <c r="A175" s="87"/>
    </row>
    <row r="176">
      <c r="A176" s="87"/>
    </row>
    <row r="177">
      <c r="A177" s="87"/>
    </row>
    <row r="178">
      <c r="A178" s="87"/>
    </row>
    <row r="179">
      <c r="A179" s="87"/>
    </row>
    <row r="180">
      <c r="A180" s="87"/>
    </row>
    <row r="181">
      <c r="A181" s="87"/>
    </row>
    <row r="182">
      <c r="A182" s="87"/>
    </row>
    <row r="183">
      <c r="A183" s="87"/>
    </row>
    <row r="184">
      <c r="A184" s="87"/>
    </row>
    <row r="185">
      <c r="A185" s="87"/>
    </row>
    <row r="186">
      <c r="A186" s="87"/>
    </row>
    <row r="187">
      <c r="A187" s="87"/>
    </row>
    <row r="188">
      <c r="A188" s="87"/>
    </row>
    <row r="189">
      <c r="A189" s="87"/>
    </row>
    <row r="190">
      <c r="A190" s="87"/>
    </row>
    <row r="191">
      <c r="A191" s="87"/>
    </row>
    <row r="192">
      <c r="A192" s="87"/>
    </row>
    <row r="193">
      <c r="A193" s="87"/>
    </row>
    <row r="194">
      <c r="A194" s="87"/>
    </row>
    <row r="195">
      <c r="A195" s="87"/>
    </row>
    <row r="196">
      <c r="A196" s="87"/>
    </row>
    <row r="197">
      <c r="A197" s="87"/>
    </row>
    <row r="198">
      <c r="A198" s="87"/>
    </row>
    <row r="199">
      <c r="A199" s="87"/>
    </row>
    <row r="200">
      <c r="A200" s="87"/>
    </row>
    <row r="201">
      <c r="A201" s="87"/>
    </row>
    <row r="202">
      <c r="A202" s="87"/>
    </row>
    <row r="203">
      <c r="A203" s="87"/>
    </row>
    <row r="204">
      <c r="A204" s="87"/>
    </row>
    <row r="205">
      <c r="A205" s="87"/>
    </row>
    <row r="206">
      <c r="A206" s="87"/>
    </row>
    <row r="207">
      <c r="A207" s="87"/>
    </row>
    <row r="208">
      <c r="A208" s="87"/>
    </row>
    <row r="209">
      <c r="A209" s="87"/>
    </row>
    <row r="210">
      <c r="A210" s="87"/>
    </row>
    <row r="211">
      <c r="A211" s="87"/>
    </row>
    <row r="212">
      <c r="A212" s="87"/>
    </row>
    <row r="213">
      <c r="A213" s="87"/>
    </row>
    <row r="214">
      <c r="A214" s="87"/>
    </row>
    <row r="215">
      <c r="A215" s="87"/>
    </row>
    <row r="216">
      <c r="A216" s="87"/>
    </row>
    <row r="217">
      <c r="A217" s="87"/>
    </row>
    <row r="218">
      <c r="A218" s="87"/>
    </row>
    <row r="219">
      <c r="A219" s="87"/>
    </row>
    <row r="220">
      <c r="A220" s="87"/>
    </row>
    <row r="221">
      <c r="A221" s="87"/>
    </row>
    <row r="222">
      <c r="A222" s="87"/>
    </row>
    <row r="223">
      <c r="A223" s="87"/>
    </row>
    <row r="224">
      <c r="A224" s="87"/>
    </row>
    <row r="225">
      <c r="A225" s="87"/>
    </row>
    <row r="226">
      <c r="A226" s="87"/>
    </row>
    <row r="227">
      <c r="A227" s="87"/>
    </row>
    <row r="228">
      <c r="A228" s="87"/>
    </row>
    <row r="229">
      <c r="A229" s="87"/>
    </row>
    <row r="230">
      <c r="A230" s="87"/>
    </row>
    <row r="231">
      <c r="A231" s="87"/>
    </row>
    <row r="232">
      <c r="A232" s="87"/>
    </row>
    <row r="233">
      <c r="A233" s="87"/>
    </row>
    <row r="234">
      <c r="A234" s="87"/>
    </row>
    <row r="235">
      <c r="A235" s="87"/>
    </row>
    <row r="236">
      <c r="A236" s="87"/>
    </row>
    <row r="237">
      <c r="A237" s="87"/>
    </row>
    <row r="238">
      <c r="A238" s="87"/>
    </row>
    <row r="239">
      <c r="A239" s="87"/>
    </row>
    <row r="240">
      <c r="A240" s="87"/>
    </row>
    <row r="241">
      <c r="A241" s="87"/>
    </row>
    <row r="242">
      <c r="A242" s="87"/>
    </row>
    <row r="243">
      <c r="A243" s="87"/>
    </row>
    <row r="244">
      <c r="A244" s="87"/>
    </row>
    <row r="245">
      <c r="A245" s="87"/>
    </row>
    <row r="246">
      <c r="A246" s="87"/>
    </row>
    <row r="247">
      <c r="A247" s="87"/>
    </row>
    <row r="248">
      <c r="A248" s="87"/>
    </row>
    <row r="249">
      <c r="A249" s="87"/>
    </row>
    <row r="250">
      <c r="A250" s="87"/>
    </row>
    <row r="251">
      <c r="A251" s="87"/>
    </row>
    <row r="252">
      <c r="A252" s="87"/>
    </row>
    <row r="253">
      <c r="A253" s="87"/>
    </row>
    <row r="254">
      <c r="A254" s="87"/>
    </row>
    <row r="255">
      <c r="A255" s="87"/>
    </row>
    <row r="256">
      <c r="A256" s="87"/>
    </row>
    <row r="257">
      <c r="A257" s="87"/>
    </row>
    <row r="258">
      <c r="A258" s="87"/>
    </row>
    <row r="259">
      <c r="A259" s="87"/>
    </row>
    <row r="260">
      <c r="A260" s="87"/>
    </row>
    <row r="261">
      <c r="A261" s="87"/>
    </row>
    <row r="262">
      <c r="A262" s="87"/>
    </row>
    <row r="263">
      <c r="A263" s="87"/>
    </row>
    <row r="264">
      <c r="A264" s="87"/>
    </row>
    <row r="265">
      <c r="A265" s="87"/>
    </row>
    <row r="266">
      <c r="A266" s="87"/>
    </row>
    <row r="267">
      <c r="A267" s="87"/>
    </row>
    <row r="268">
      <c r="A268" s="87"/>
    </row>
    <row r="269">
      <c r="A269" s="87"/>
    </row>
    <row r="270">
      <c r="A270" s="87"/>
    </row>
    <row r="271">
      <c r="A271" s="87"/>
    </row>
    <row r="272">
      <c r="A272" s="87"/>
    </row>
    <row r="273">
      <c r="A273" s="87"/>
    </row>
    <row r="274">
      <c r="A274" s="87"/>
    </row>
    <row r="275">
      <c r="A275" s="87"/>
    </row>
    <row r="276">
      <c r="A276" s="87"/>
    </row>
    <row r="277">
      <c r="A277" s="87"/>
    </row>
    <row r="278">
      <c r="A278" s="87"/>
    </row>
    <row r="279">
      <c r="A279" s="87"/>
    </row>
    <row r="280">
      <c r="A280" s="87"/>
    </row>
    <row r="281">
      <c r="A281" s="87"/>
    </row>
    <row r="282">
      <c r="A282" s="87"/>
    </row>
    <row r="283">
      <c r="A283" s="87"/>
    </row>
    <row r="284">
      <c r="A284" s="87"/>
    </row>
    <row r="285">
      <c r="A285" s="87"/>
    </row>
    <row r="286">
      <c r="A286" s="87"/>
    </row>
    <row r="287">
      <c r="A287" s="87"/>
    </row>
    <row r="288">
      <c r="A288" s="87"/>
    </row>
    <row r="289">
      <c r="A289" s="87"/>
    </row>
    <row r="290">
      <c r="A290" s="87"/>
    </row>
    <row r="291">
      <c r="A291" s="87"/>
    </row>
    <row r="292">
      <c r="A292" s="87"/>
    </row>
    <row r="293">
      <c r="A293" s="87"/>
    </row>
    <row r="294">
      <c r="A294" s="87"/>
    </row>
    <row r="295">
      <c r="A295" s="87"/>
    </row>
    <row r="296">
      <c r="A296" s="87"/>
    </row>
    <row r="297">
      <c r="A297" s="87"/>
    </row>
    <row r="298">
      <c r="A298" s="87"/>
    </row>
    <row r="299">
      <c r="A299" s="87"/>
    </row>
    <row r="300">
      <c r="A300" s="87"/>
    </row>
    <row r="301">
      <c r="A301" s="87"/>
    </row>
    <row r="302">
      <c r="A302" s="87"/>
    </row>
    <row r="303">
      <c r="A303" s="87"/>
    </row>
    <row r="304">
      <c r="A304" s="87"/>
    </row>
    <row r="305">
      <c r="A305" s="87"/>
    </row>
    <row r="306">
      <c r="A306" s="87"/>
    </row>
    <row r="307">
      <c r="A307" s="87"/>
    </row>
    <row r="308">
      <c r="A308" s="87"/>
    </row>
    <row r="309">
      <c r="A309" s="87"/>
    </row>
    <row r="310">
      <c r="A310" s="87"/>
    </row>
    <row r="311">
      <c r="A311" s="87"/>
    </row>
    <row r="312">
      <c r="A312" s="87"/>
    </row>
    <row r="313">
      <c r="A313" s="87"/>
    </row>
    <row r="314">
      <c r="A314" s="87"/>
    </row>
    <row r="315">
      <c r="A315" s="87"/>
    </row>
    <row r="316">
      <c r="A316" s="87"/>
    </row>
    <row r="317">
      <c r="A317" s="87"/>
    </row>
    <row r="318">
      <c r="A318" s="87"/>
    </row>
    <row r="319">
      <c r="A319" s="87"/>
    </row>
    <row r="320">
      <c r="A320" s="87"/>
    </row>
    <row r="321">
      <c r="A321" s="87"/>
    </row>
    <row r="322">
      <c r="A322" s="87"/>
    </row>
    <row r="323">
      <c r="A323" s="87"/>
    </row>
    <row r="324">
      <c r="A324" s="87"/>
    </row>
    <row r="325">
      <c r="A325" s="87"/>
    </row>
    <row r="326">
      <c r="A326" s="87"/>
    </row>
    <row r="327">
      <c r="A327" s="87"/>
    </row>
    <row r="328">
      <c r="A328" s="87"/>
    </row>
    <row r="329">
      <c r="A329" s="87"/>
    </row>
    <row r="330">
      <c r="A330" s="87"/>
    </row>
    <row r="331">
      <c r="A331" s="87"/>
    </row>
    <row r="332">
      <c r="A332" s="87"/>
    </row>
    <row r="333">
      <c r="A333" s="87"/>
    </row>
    <row r="334">
      <c r="A334" s="87"/>
    </row>
    <row r="335">
      <c r="A335" s="87"/>
    </row>
    <row r="336">
      <c r="A336" s="87"/>
    </row>
    <row r="337">
      <c r="A337" s="87"/>
    </row>
    <row r="338">
      <c r="A338" s="87"/>
    </row>
    <row r="339">
      <c r="A339" s="87"/>
    </row>
    <row r="340">
      <c r="A340" s="87"/>
    </row>
    <row r="341">
      <c r="A341" s="87"/>
    </row>
    <row r="342">
      <c r="A342" s="87"/>
    </row>
    <row r="343">
      <c r="A343" s="87"/>
    </row>
    <row r="344">
      <c r="A344" s="87"/>
    </row>
    <row r="345">
      <c r="A345" s="87"/>
    </row>
    <row r="346">
      <c r="A346" s="87"/>
    </row>
    <row r="347">
      <c r="A347" s="87"/>
    </row>
    <row r="348">
      <c r="A348" s="87"/>
    </row>
    <row r="349">
      <c r="A349" s="87"/>
    </row>
    <row r="350">
      <c r="A350" s="87"/>
    </row>
    <row r="351">
      <c r="A351" s="87"/>
    </row>
    <row r="352">
      <c r="A352" s="87"/>
    </row>
    <row r="353">
      <c r="A353" s="87"/>
    </row>
    <row r="354">
      <c r="A354" s="87"/>
    </row>
    <row r="355">
      <c r="A355" s="87"/>
    </row>
    <row r="356">
      <c r="A356" s="87"/>
    </row>
    <row r="357">
      <c r="A357" s="87"/>
    </row>
    <row r="358">
      <c r="A358" s="87"/>
    </row>
    <row r="359">
      <c r="A359" s="87"/>
    </row>
    <row r="360">
      <c r="A360" s="87"/>
    </row>
    <row r="361">
      <c r="A361" s="87"/>
    </row>
    <row r="362">
      <c r="A362" s="87"/>
    </row>
    <row r="363">
      <c r="A363" s="87"/>
    </row>
    <row r="364">
      <c r="A364" s="87"/>
    </row>
    <row r="365">
      <c r="A365" s="87"/>
    </row>
    <row r="366">
      <c r="A366" s="87"/>
    </row>
    <row r="367">
      <c r="A367" s="87"/>
    </row>
    <row r="368">
      <c r="A368" s="87"/>
    </row>
    <row r="369">
      <c r="A369" s="87"/>
    </row>
    <row r="370">
      <c r="A370" s="87"/>
    </row>
    <row r="371">
      <c r="A371" s="87"/>
    </row>
    <row r="372">
      <c r="A372" s="87"/>
    </row>
    <row r="373">
      <c r="A373" s="87"/>
    </row>
    <row r="374">
      <c r="A374" s="87"/>
    </row>
    <row r="375">
      <c r="A375" s="87"/>
    </row>
    <row r="376">
      <c r="A376" s="87"/>
    </row>
    <row r="377">
      <c r="A377" s="87"/>
    </row>
    <row r="378">
      <c r="A378" s="87"/>
    </row>
    <row r="379">
      <c r="A379" s="87"/>
    </row>
    <row r="380">
      <c r="A380" s="87"/>
    </row>
    <row r="381">
      <c r="A381" s="87"/>
    </row>
    <row r="382">
      <c r="A382" s="87"/>
    </row>
    <row r="383">
      <c r="A383" s="87"/>
    </row>
    <row r="384">
      <c r="A384" s="87"/>
    </row>
    <row r="385">
      <c r="A385" s="87"/>
    </row>
    <row r="386">
      <c r="A386" s="87"/>
    </row>
    <row r="387">
      <c r="A387" s="87"/>
    </row>
    <row r="388">
      <c r="A388" s="87"/>
    </row>
    <row r="389">
      <c r="A389" s="87"/>
    </row>
    <row r="390">
      <c r="A390" s="87"/>
    </row>
    <row r="391">
      <c r="A391" s="87"/>
    </row>
    <row r="392">
      <c r="A392" s="87"/>
    </row>
    <row r="393">
      <c r="A393" s="87"/>
    </row>
    <row r="394">
      <c r="A394" s="87"/>
    </row>
    <row r="395">
      <c r="A395" s="87"/>
    </row>
    <row r="396">
      <c r="A396" s="87"/>
    </row>
    <row r="397">
      <c r="A397" s="87"/>
    </row>
    <row r="398">
      <c r="A398" s="87"/>
    </row>
    <row r="399">
      <c r="A399" s="87"/>
    </row>
    <row r="400">
      <c r="A400" s="87"/>
    </row>
    <row r="401">
      <c r="A401" s="87"/>
    </row>
    <row r="402">
      <c r="A402" s="87"/>
    </row>
    <row r="403">
      <c r="A403" s="87"/>
    </row>
    <row r="404">
      <c r="A404" s="87"/>
    </row>
    <row r="405">
      <c r="A405" s="87"/>
    </row>
    <row r="406">
      <c r="A406" s="87"/>
    </row>
    <row r="407">
      <c r="A407" s="87"/>
    </row>
    <row r="408">
      <c r="A408" s="87"/>
    </row>
    <row r="409">
      <c r="A409" s="87"/>
    </row>
    <row r="410">
      <c r="A410" s="87"/>
    </row>
    <row r="411">
      <c r="A411" s="87"/>
    </row>
    <row r="412">
      <c r="A412" s="87"/>
    </row>
    <row r="413">
      <c r="A413" s="87"/>
    </row>
    <row r="414">
      <c r="A414" s="87"/>
    </row>
    <row r="415">
      <c r="A415" s="87"/>
    </row>
    <row r="416">
      <c r="A416" s="87"/>
    </row>
    <row r="417">
      <c r="A417" s="87"/>
    </row>
    <row r="418">
      <c r="A418" s="87"/>
    </row>
    <row r="419">
      <c r="A419" s="87"/>
    </row>
    <row r="420">
      <c r="A420" s="87"/>
    </row>
    <row r="421">
      <c r="A421" s="87"/>
    </row>
    <row r="422">
      <c r="A422" s="87"/>
    </row>
    <row r="423">
      <c r="A423" s="87"/>
    </row>
    <row r="424">
      <c r="A424" s="87"/>
    </row>
    <row r="425">
      <c r="A425" s="87"/>
    </row>
    <row r="426">
      <c r="A426" s="87"/>
    </row>
    <row r="427">
      <c r="A427" s="87"/>
    </row>
    <row r="428">
      <c r="A428" s="87"/>
    </row>
    <row r="429">
      <c r="A429" s="87"/>
    </row>
    <row r="430">
      <c r="A430" s="87"/>
    </row>
    <row r="431">
      <c r="A431" s="87"/>
    </row>
    <row r="432">
      <c r="A432" s="87"/>
    </row>
    <row r="433">
      <c r="A433" s="87"/>
    </row>
    <row r="434">
      <c r="A434" s="87"/>
    </row>
    <row r="435">
      <c r="A435" s="87"/>
    </row>
    <row r="436">
      <c r="A436" s="87"/>
    </row>
    <row r="437">
      <c r="A437" s="87"/>
    </row>
    <row r="438">
      <c r="A438" s="87"/>
    </row>
    <row r="439">
      <c r="A439" s="87"/>
    </row>
    <row r="440">
      <c r="A440" s="87"/>
    </row>
    <row r="441">
      <c r="A441" s="87"/>
    </row>
    <row r="442">
      <c r="A442" s="87"/>
    </row>
    <row r="443">
      <c r="A443" s="87"/>
    </row>
    <row r="444">
      <c r="A444" s="87"/>
    </row>
    <row r="445">
      <c r="A445" s="87"/>
    </row>
    <row r="446">
      <c r="A446" s="87"/>
    </row>
    <row r="447">
      <c r="A447" s="87"/>
    </row>
    <row r="448">
      <c r="A448" s="87"/>
    </row>
    <row r="449">
      <c r="A449" s="87"/>
    </row>
    <row r="450">
      <c r="A450" s="87"/>
    </row>
    <row r="451">
      <c r="A451" s="87"/>
    </row>
    <row r="452">
      <c r="A452" s="87"/>
    </row>
    <row r="453">
      <c r="A453" s="87"/>
    </row>
    <row r="454">
      <c r="A454" s="87"/>
    </row>
    <row r="455">
      <c r="A455" s="87"/>
    </row>
    <row r="456">
      <c r="A456" s="87"/>
    </row>
    <row r="457">
      <c r="A457" s="87"/>
    </row>
    <row r="458">
      <c r="A458" s="87"/>
    </row>
    <row r="459">
      <c r="A459" s="87"/>
    </row>
    <row r="460">
      <c r="A460" s="87"/>
    </row>
    <row r="461">
      <c r="A461" s="87"/>
    </row>
    <row r="462">
      <c r="A462" s="87"/>
    </row>
    <row r="463">
      <c r="A463" s="87"/>
    </row>
    <row r="464">
      <c r="A464" s="87"/>
    </row>
    <row r="465">
      <c r="A465" s="87"/>
    </row>
    <row r="466">
      <c r="A466" s="87"/>
    </row>
    <row r="467">
      <c r="A467" s="87"/>
    </row>
    <row r="468">
      <c r="A468" s="87"/>
    </row>
    <row r="469">
      <c r="A469" s="87"/>
    </row>
    <row r="470">
      <c r="A470" s="87"/>
    </row>
    <row r="471">
      <c r="A471" s="87"/>
    </row>
    <row r="472">
      <c r="A472" s="87"/>
    </row>
    <row r="473">
      <c r="A473" s="87"/>
    </row>
    <row r="474">
      <c r="A474" s="87"/>
    </row>
    <row r="475">
      <c r="A475" s="87"/>
    </row>
    <row r="476">
      <c r="A476" s="87"/>
    </row>
    <row r="477">
      <c r="A477" s="87"/>
    </row>
    <row r="478">
      <c r="A478" s="87"/>
    </row>
    <row r="479">
      <c r="A479" s="87"/>
    </row>
    <row r="480">
      <c r="A480" s="87"/>
    </row>
    <row r="481">
      <c r="A481" s="87"/>
    </row>
    <row r="482">
      <c r="A482" s="87"/>
    </row>
    <row r="483">
      <c r="A483" s="87"/>
    </row>
    <row r="484">
      <c r="A484" s="87"/>
    </row>
    <row r="485">
      <c r="A485" s="87"/>
    </row>
    <row r="486">
      <c r="A486" s="87"/>
    </row>
    <row r="487">
      <c r="A487" s="87"/>
    </row>
    <row r="488">
      <c r="A488" s="87"/>
    </row>
    <row r="489">
      <c r="A489" s="87"/>
    </row>
    <row r="490">
      <c r="A490" s="87"/>
    </row>
    <row r="491">
      <c r="A491" s="87"/>
    </row>
    <row r="492">
      <c r="A492" s="87"/>
    </row>
    <row r="493">
      <c r="A493" s="87"/>
    </row>
    <row r="494">
      <c r="A494" s="87"/>
    </row>
    <row r="495">
      <c r="A495" s="87"/>
    </row>
    <row r="496">
      <c r="A496" s="87"/>
    </row>
    <row r="497">
      <c r="A497" s="87"/>
    </row>
    <row r="498">
      <c r="A498" s="87"/>
    </row>
    <row r="499">
      <c r="A499" s="87"/>
    </row>
    <row r="500">
      <c r="A500" s="87"/>
    </row>
    <row r="501">
      <c r="A501" s="87"/>
    </row>
    <row r="502">
      <c r="A502" s="87"/>
    </row>
    <row r="503">
      <c r="A503" s="87"/>
    </row>
    <row r="504">
      <c r="A504" s="87"/>
    </row>
    <row r="505">
      <c r="A505" s="87"/>
    </row>
    <row r="506">
      <c r="A506" s="87"/>
    </row>
    <row r="507">
      <c r="A507" s="87"/>
    </row>
    <row r="508">
      <c r="A508" s="87"/>
    </row>
    <row r="509">
      <c r="A509" s="87"/>
    </row>
    <row r="510">
      <c r="A510" s="87"/>
    </row>
    <row r="511">
      <c r="A511" s="87"/>
    </row>
    <row r="512">
      <c r="A512" s="87"/>
    </row>
    <row r="513">
      <c r="A513" s="87"/>
    </row>
    <row r="514">
      <c r="A514" s="87"/>
    </row>
    <row r="515">
      <c r="A515" s="87"/>
    </row>
    <row r="516">
      <c r="A516" s="87"/>
    </row>
    <row r="517">
      <c r="A517" s="87"/>
    </row>
    <row r="518">
      <c r="A518" s="87"/>
    </row>
    <row r="519">
      <c r="A519" s="87"/>
    </row>
    <row r="520">
      <c r="A520" s="87"/>
    </row>
    <row r="521">
      <c r="A521" s="87"/>
    </row>
    <row r="522">
      <c r="A522" s="87"/>
    </row>
    <row r="523">
      <c r="A523" s="87"/>
    </row>
    <row r="524">
      <c r="A524" s="87"/>
    </row>
    <row r="525">
      <c r="A525" s="87"/>
    </row>
    <row r="526">
      <c r="A526" s="87"/>
    </row>
    <row r="527">
      <c r="A527" s="87"/>
    </row>
    <row r="528">
      <c r="A528" s="87"/>
    </row>
    <row r="529">
      <c r="A529" s="87"/>
    </row>
    <row r="530">
      <c r="A530" s="87"/>
    </row>
    <row r="531">
      <c r="A531" s="87"/>
    </row>
    <row r="532">
      <c r="A532" s="87"/>
    </row>
    <row r="533">
      <c r="A533" s="87"/>
    </row>
    <row r="534">
      <c r="A534" s="87"/>
    </row>
    <row r="535">
      <c r="A535" s="87"/>
    </row>
    <row r="536">
      <c r="A536" s="87"/>
    </row>
    <row r="537">
      <c r="A537" s="87"/>
    </row>
    <row r="538">
      <c r="A538" s="87"/>
    </row>
    <row r="539">
      <c r="A539" s="87"/>
    </row>
    <row r="540">
      <c r="A540" s="87"/>
    </row>
    <row r="541">
      <c r="A541" s="87"/>
    </row>
    <row r="542">
      <c r="A542" s="87"/>
    </row>
    <row r="543">
      <c r="A543" s="87"/>
    </row>
    <row r="544">
      <c r="A544" s="87"/>
    </row>
    <row r="545">
      <c r="A545" s="87"/>
    </row>
    <row r="546">
      <c r="A546" s="87"/>
    </row>
    <row r="547">
      <c r="A547" s="87"/>
    </row>
    <row r="548">
      <c r="A548" s="87"/>
    </row>
    <row r="549">
      <c r="A549" s="87"/>
    </row>
    <row r="550">
      <c r="A550" s="87"/>
    </row>
    <row r="551">
      <c r="A551" s="87"/>
    </row>
    <row r="552">
      <c r="A552" s="87"/>
    </row>
    <row r="553">
      <c r="A553" s="87"/>
    </row>
    <row r="554">
      <c r="A554" s="87"/>
    </row>
    <row r="555">
      <c r="A555" s="87"/>
    </row>
    <row r="556">
      <c r="A556" s="87"/>
    </row>
    <row r="557">
      <c r="A557" s="87"/>
    </row>
    <row r="558">
      <c r="A558" s="87"/>
    </row>
    <row r="559">
      <c r="A559" s="87"/>
    </row>
    <row r="560">
      <c r="A560" s="87"/>
    </row>
    <row r="561">
      <c r="A561" s="87"/>
    </row>
    <row r="562">
      <c r="A562" s="87"/>
    </row>
    <row r="563">
      <c r="A563" s="87"/>
    </row>
    <row r="564">
      <c r="A564" s="87"/>
    </row>
    <row r="565">
      <c r="A565" s="87"/>
    </row>
    <row r="566">
      <c r="A566" s="87"/>
    </row>
    <row r="567">
      <c r="A567" s="87"/>
    </row>
    <row r="568">
      <c r="A568" s="87"/>
    </row>
    <row r="569">
      <c r="A569" s="87"/>
    </row>
    <row r="570">
      <c r="A570" s="87"/>
    </row>
    <row r="571">
      <c r="A571" s="87"/>
    </row>
    <row r="572">
      <c r="A572" s="87"/>
    </row>
    <row r="573">
      <c r="A573" s="87"/>
    </row>
    <row r="574">
      <c r="A574" s="87"/>
    </row>
    <row r="575">
      <c r="A575" s="87"/>
    </row>
    <row r="576">
      <c r="A576" s="87"/>
    </row>
    <row r="577">
      <c r="A577" s="87"/>
    </row>
    <row r="578">
      <c r="A578" s="87"/>
    </row>
    <row r="579">
      <c r="A579" s="87"/>
    </row>
    <row r="580">
      <c r="A580" s="87"/>
    </row>
    <row r="581">
      <c r="A581" s="87"/>
    </row>
    <row r="582">
      <c r="A582" s="87"/>
    </row>
    <row r="583">
      <c r="A583" s="87"/>
    </row>
    <row r="584">
      <c r="A584" s="87"/>
    </row>
    <row r="585">
      <c r="A585" s="87"/>
    </row>
    <row r="586">
      <c r="A586" s="87"/>
    </row>
    <row r="587">
      <c r="A587" s="87"/>
    </row>
    <row r="588">
      <c r="A588" s="87"/>
    </row>
    <row r="589">
      <c r="A589" s="87"/>
    </row>
    <row r="590">
      <c r="A590" s="87"/>
    </row>
    <row r="591">
      <c r="A591" s="87"/>
    </row>
    <row r="592">
      <c r="A592" s="87"/>
    </row>
    <row r="593">
      <c r="A593" s="87"/>
    </row>
    <row r="594">
      <c r="A594" s="87"/>
    </row>
    <row r="595">
      <c r="A595" s="87"/>
    </row>
    <row r="596">
      <c r="A596" s="87"/>
    </row>
    <row r="597">
      <c r="A597" s="87"/>
    </row>
    <row r="598">
      <c r="A598" s="87"/>
    </row>
    <row r="599">
      <c r="A599" s="87"/>
    </row>
    <row r="600">
      <c r="A600" s="87"/>
    </row>
    <row r="601">
      <c r="A601" s="87"/>
    </row>
    <row r="602">
      <c r="A602" s="87"/>
    </row>
    <row r="603">
      <c r="A603" s="87"/>
    </row>
    <row r="604">
      <c r="A604" s="87"/>
    </row>
    <row r="605">
      <c r="A605" s="87"/>
    </row>
    <row r="606">
      <c r="A606" s="87"/>
    </row>
    <row r="607">
      <c r="A607" s="87"/>
    </row>
    <row r="608">
      <c r="A608" s="87"/>
    </row>
    <row r="609">
      <c r="A609" s="87"/>
    </row>
    <row r="610">
      <c r="A610" s="87"/>
    </row>
    <row r="611">
      <c r="A611" s="87"/>
    </row>
    <row r="612">
      <c r="A612" s="87"/>
    </row>
    <row r="613">
      <c r="A613" s="87"/>
    </row>
    <row r="614">
      <c r="A614" s="87"/>
    </row>
    <row r="615">
      <c r="A615" s="87"/>
    </row>
    <row r="616">
      <c r="A616" s="87"/>
    </row>
    <row r="617">
      <c r="A617" s="87"/>
    </row>
    <row r="618">
      <c r="A618" s="87"/>
    </row>
    <row r="619">
      <c r="A619" s="87"/>
    </row>
    <row r="620">
      <c r="A620" s="87"/>
    </row>
    <row r="621">
      <c r="A621" s="87"/>
    </row>
    <row r="622">
      <c r="A622" s="87"/>
    </row>
    <row r="623">
      <c r="A623" s="87"/>
    </row>
    <row r="624">
      <c r="A624" s="87"/>
    </row>
    <row r="625">
      <c r="A625" s="87"/>
    </row>
    <row r="626">
      <c r="A626" s="87"/>
    </row>
    <row r="627">
      <c r="A627" s="87"/>
    </row>
    <row r="628">
      <c r="A628" s="87"/>
    </row>
    <row r="629">
      <c r="A629" s="87"/>
    </row>
    <row r="630">
      <c r="A630" s="87"/>
    </row>
    <row r="631">
      <c r="A631" s="87"/>
    </row>
    <row r="632">
      <c r="A632" s="87"/>
    </row>
    <row r="633">
      <c r="A633" s="87"/>
    </row>
    <row r="634">
      <c r="A634" s="87"/>
    </row>
    <row r="635">
      <c r="A635" s="87"/>
    </row>
    <row r="636">
      <c r="A636" s="87"/>
    </row>
    <row r="637">
      <c r="A637" s="87"/>
    </row>
    <row r="638">
      <c r="A638" s="87"/>
    </row>
    <row r="639">
      <c r="A639" s="87"/>
    </row>
    <row r="640">
      <c r="A640" s="87"/>
    </row>
    <row r="641">
      <c r="A641" s="87"/>
    </row>
    <row r="642">
      <c r="A642" s="87"/>
    </row>
    <row r="643">
      <c r="A643" s="87"/>
    </row>
    <row r="644">
      <c r="A644" s="87"/>
    </row>
    <row r="645">
      <c r="A645" s="87"/>
    </row>
    <row r="646">
      <c r="A646" s="87"/>
    </row>
    <row r="647">
      <c r="A647" s="87"/>
    </row>
    <row r="648">
      <c r="A648" s="87"/>
    </row>
    <row r="649">
      <c r="A649" s="87"/>
    </row>
    <row r="650">
      <c r="A650" s="87"/>
    </row>
    <row r="651">
      <c r="A651" s="87"/>
    </row>
    <row r="652">
      <c r="A652" s="87"/>
    </row>
    <row r="653">
      <c r="A653" s="87"/>
    </row>
    <row r="654">
      <c r="A654" s="87"/>
    </row>
    <row r="655">
      <c r="A655" s="87"/>
    </row>
    <row r="656">
      <c r="A656" s="87"/>
    </row>
    <row r="657">
      <c r="A657" s="87"/>
    </row>
    <row r="658">
      <c r="A658" s="87"/>
    </row>
    <row r="659">
      <c r="A659" s="87"/>
    </row>
    <row r="660">
      <c r="A660" s="87"/>
    </row>
    <row r="661">
      <c r="A661" s="87"/>
    </row>
    <row r="662">
      <c r="A662" s="87"/>
    </row>
    <row r="663">
      <c r="A663" s="87"/>
    </row>
    <row r="664">
      <c r="A664" s="87"/>
    </row>
    <row r="665">
      <c r="A665" s="87"/>
    </row>
    <row r="666">
      <c r="A666" s="87"/>
    </row>
    <row r="667">
      <c r="A667" s="87"/>
    </row>
    <row r="668">
      <c r="A668" s="87"/>
    </row>
    <row r="669">
      <c r="A669" s="87"/>
    </row>
    <row r="670">
      <c r="A670" s="87"/>
    </row>
    <row r="671">
      <c r="A671" s="87"/>
    </row>
    <row r="672">
      <c r="A672" s="87"/>
    </row>
    <row r="673">
      <c r="A673" s="87"/>
    </row>
    <row r="674">
      <c r="A674" s="87"/>
    </row>
    <row r="675">
      <c r="A675" s="87"/>
    </row>
    <row r="676">
      <c r="A676" s="87"/>
    </row>
    <row r="677">
      <c r="A677" s="87"/>
    </row>
    <row r="678">
      <c r="A678" s="87"/>
    </row>
    <row r="679">
      <c r="A679" s="87"/>
    </row>
    <row r="680">
      <c r="A680" s="87"/>
    </row>
    <row r="681">
      <c r="A681" s="87"/>
    </row>
    <row r="682">
      <c r="A682" s="87"/>
    </row>
    <row r="683">
      <c r="A683" s="87"/>
    </row>
    <row r="684">
      <c r="A684" s="87"/>
    </row>
    <row r="685">
      <c r="A685" s="87"/>
    </row>
    <row r="686">
      <c r="A686" s="87"/>
    </row>
    <row r="687">
      <c r="A687" s="87"/>
    </row>
    <row r="688">
      <c r="A688" s="87"/>
    </row>
    <row r="689">
      <c r="A689" s="87"/>
    </row>
    <row r="690">
      <c r="A690" s="87"/>
    </row>
    <row r="691">
      <c r="A691" s="87"/>
    </row>
    <row r="692">
      <c r="A692" s="87"/>
    </row>
    <row r="693">
      <c r="A693" s="87"/>
    </row>
    <row r="694">
      <c r="A694" s="87"/>
    </row>
    <row r="695">
      <c r="A695" s="87"/>
    </row>
    <row r="696">
      <c r="A696" s="87"/>
    </row>
    <row r="697">
      <c r="A697" s="87"/>
    </row>
    <row r="698">
      <c r="A698" s="87"/>
    </row>
    <row r="699">
      <c r="A699" s="87"/>
    </row>
    <row r="700">
      <c r="A700" s="87"/>
    </row>
    <row r="701">
      <c r="A701" s="87"/>
    </row>
    <row r="702">
      <c r="A702" s="87"/>
    </row>
    <row r="703">
      <c r="A703" s="87"/>
    </row>
    <row r="704">
      <c r="A704" s="87"/>
    </row>
    <row r="705">
      <c r="A705" s="87"/>
    </row>
    <row r="706">
      <c r="A706" s="87"/>
    </row>
    <row r="707">
      <c r="A707" s="87"/>
    </row>
    <row r="708">
      <c r="A708" s="87"/>
    </row>
    <row r="709">
      <c r="A709" s="87"/>
    </row>
    <row r="710">
      <c r="A710" s="87"/>
    </row>
    <row r="711">
      <c r="A711" s="87"/>
    </row>
    <row r="712">
      <c r="A712" s="87"/>
    </row>
    <row r="713">
      <c r="A713" s="87"/>
    </row>
    <row r="714">
      <c r="A714" s="87"/>
    </row>
    <row r="715">
      <c r="A715" s="87"/>
    </row>
    <row r="716">
      <c r="A716" s="87"/>
    </row>
    <row r="717">
      <c r="A717" s="87"/>
    </row>
    <row r="718">
      <c r="A718" s="87"/>
    </row>
    <row r="719">
      <c r="A719" s="87"/>
    </row>
    <row r="720">
      <c r="A720" s="87"/>
    </row>
    <row r="721">
      <c r="A721" s="87"/>
    </row>
    <row r="722">
      <c r="A722" s="87"/>
    </row>
    <row r="723">
      <c r="A723" s="87"/>
    </row>
    <row r="724">
      <c r="A724" s="87"/>
    </row>
    <row r="725">
      <c r="A725" s="87"/>
    </row>
    <row r="726">
      <c r="A726" s="87"/>
    </row>
    <row r="727">
      <c r="A727" s="87"/>
    </row>
    <row r="728">
      <c r="A728" s="87"/>
    </row>
    <row r="729">
      <c r="A729" s="87"/>
    </row>
    <row r="730">
      <c r="A730" s="87"/>
    </row>
    <row r="731">
      <c r="A731" s="87"/>
    </row>
    <row r="732">
      <c r="A732" s="87"/>
    </row>
    <row r="733">
      <c r="A733" s="87"/>
    </row>
    <row r="734">
      <c r="A734" s="87"/>
    </row>
    <row r="735">
      <c r="A735" s="87"/>
    </row>
    <row r="736">
      <c r="A736" s="87"/>
    </row>
    <row r="737">
      <c r="A737" s="87"/>
    </row>
    <row r="738">
      <c r="A738" s="87"/>
    </row>
    <row r="739">
      <c r="A739" s="87"/>
    </row>
    <row r="740">
      <c r="A740" s="87"/>
    </row>
    <row r="741">
      <c r="A741" s="87"/>
    </row>
    <row r="742">
      <c r="A742" s="87"/>
    </row>
    <row r="743">
      <c r="A743" s="87"/>
    </row>
    <row r="744">
      <c r="A744" s="87"/>
    </row>
    <row r="745">
      <c r="A745" s="87"/>
    </row>
    <row r="746">
      <c r="A746" s="87"/>
    </row>
    <row r="747">
      <c r="A747" s="87"/>
    </row>
    <row r="748">
      <c r="A748" s="87"/>
    </row>
    <row r="749">
      <c r="A749" s="87"/>
    </row>
    <row r="750">
      <c r="A750" s="87"/>
    </row>
    <row r="751">
      <c r="A751" s="87"/>
    </row>
    <row r="752">
      <c r="A752" s="87"/>
    </row>
    <row r="753">
      <c r="A753" s="87"/>
    </row>
    <row r="754">
      <c r="A754" s="87"/>
    </row>
    <row r="755">
      <c r="A755" s="87"/>
    </row>
    <row r="756">
      <c r="A756" s="87"/>
    </row>
    <row r="757">
      <c r="A757" s="87"/>
    </row>
    <row r="758">
      <c r="A758" s="87"/>
    </row>
    <row r="759">
      <c r="A759" s="87"/>
    </row>
    <row r="760">
      <c r="A760" s="87"/>
    </row>
    <row r="761">
      <c r="A761" s="87"/>
    </row>
    <row r="762">
      <c r="A762" s="87"/>
    </row>
    <row r="763">
      <c r="A763" s="87"/>
    </row>
    <row r="764">
      <c r="A764" s="87"/>
    </row>
    <row r="765">
      <c r="A765" s="87"/>
    </row>
    <row r="766">
      <c r="A766" s="87"/>
    </row>
    <row r="767">
      <c r="A767" s="87"/>
    </row>
    <row r="768">
      <c r="A768" s="87"/>
    </row>
    <row r="769">
      <c r="A769" s="87"/>
    </row>
    <row r="770">
      <c r="A770" s="87"/>
    </row>
    <row r="771">
      <c r="A771" s="87"/>
    </row>
    <row r="772">
      <c r="A772" s="87"/>
    </row>
    <row r="773">
      <c r="A773" s="87"/>
    </row>
    <row r="774">
      <c r="A774" s="87"/>
    </row>
    <row r="775">
      <c r="A775" s="87"/>
    </row>
    <row r="776">
      <c r="A776" s="87"/>
    </row>
    <row r="777">
      <c r="A777" s="87"/>
    </row>
    <row r="778">
      <c r="A778" s="87"/>
    </row>
    <row r="779">
      <c r="A779" s="87"/>
    </row>
    <row r="780">
      <c r="A780" s="87"/>
    </row>
    <row r="781">
      <c r="A781" s="87"/>
    </row>
    <row r="782">
      <c r="A782" s="87"/>
    </row>
    <row r="783">
      <c r="A783" s="87"/>
    </row>
    <row r="784">
      <c r="A784" s="87"/>
    </row>
    <row r="785">
      <c r="A785" s="87"/>
    </row>
    <row r="786">
      <c r="A786" s="87"/>
    </row>
    <row r="787">
      <c r="A787" s="87"/>
    </row>
    <row r="788">
      <c r="A788" s="87"/>
    </row>
    <row r="789">
      <c r="A789" s="87"/>
    </row>
    <row r="790">
      <c r="A790" s="87"/>
    </row>
    <row r="791">
      <c r="A791" s="87"/>
    </row>
    <row r="792">
      <c r="A792" s="87"/>
    </row>
    <row r="793">
      <c r="A793" s="87"/>
    </row>
    <row r="794">
      <c r="A794" s="87"/>
    </row>
    <row r="795">
      <c r="A795" s="87"/>
    </row>
    <row r="796">
      <c r="A796" s="87"/>
    </row>
    <row r="797">
      <c r="A797" s="87"/>
    </row>
    <row r="798">
      <c r="A798" s="87"/>
    </row>
    <row r="799">
      <c r="A799" s="87"/>
    </row>
    <row r="800">
      <c r="A800" s="87"/>
    </row>
    <row r="801">
      <c r="A801" s="87"/>
    </row>
    <row r="802">
      <c r="A802" s="87"/>
    </row>
    <row r="803">
      <c r="A803" s="87"/>
    </row>
    <row r="804">
      <c r="A804" s="87"/>
    </row>
    <row r="805">
      <c r="A805" s="87"/>
    </row>
    <row r="806">
      <c r="A806" s="87"/>
    </row>
    <row r="807">
      <c r="A807" s="87"/>
    </row>
    <row r="808">
      <c r="A808" s="87"/>
    </row>
    <row r="809">
      <c r="A809" s="87"/>
    </row>
    <row r="810">
      <c r="A810" s="87"/>
    </row>
    <row r="811">
      <c r="A811" s="87"/>
    </row>
    <row r="812">
      <c r="A812" s="87"/>
    </row>
    <row r="813">
      <c r="A813" s="87"/>
    </row>
    <row r="814">
      <c r="A814" s="87"/>
    </row>
    <row r="815">
      <c r="A815" s="87"/>
    </row>
    <row r="816">
      <c r="A816" s="87"/>
    </row>
    <row r="817">
      <c r="A817" s="87"/>
    </row>
    <row r="818">
      <c r="A818" s="87"/>
    </row>
    <row r="819">
      <c r="A819" s="87"/>
    </row>
    <row r="820">
      <c r="A820" s="87"/>
    </row>
    <row r="821">
      <c r="A821" s="87"/>
    </row>
    <row r="822">
      <c r="A822" s="87"/>
    </row>
    <row r="823">
      <c r="A823" s="87"/>
    </row>
    <row r="824">
      <c r="A824" s="87"/>
    </row>
    <row r="825">
      <c r="A825" s="87"/>
    </row>
    <row r="826">
      <c r="A826" s="87"/>
    </row>
    <row r="827">
      <c r="A827" s="87"/>
    </row>
    <row r="828">
      <c r="A828" s="87"/>
    </row>
    <row r="829">
      <c r="A829" s="87"/>
    </row>
    <row r="830">
      <c r="A830" s="87"/>
    </row>
    <row r="831">
      <c r="A831" s="87"/>
    </row>
    <row r="832">
      <c r="A832" s="87"/>
    </row>
    <row r="833">
      <c r="A833" s="87"/>
    </row>
    <row r="834">
      <c r="A834" s="87"/>
    </row>
    <row r="835">
      <c r="A835" s="87"/>
    </row>
    <row r="836">
      <c r="A836" s="87"/>
    </row>
    <row r="837">
      <c r="A837" s="87"/>
    </row>
    <row r="838">
      <c r="A838" s="87"/>
    </row>
    <row r="839">
      <c r="A839" s="87"/>
    </row>
    <row r="840">
      <c r="A840" s="87"/>
    </row>
    <row r="841">
      <c r="A841" s="87"/>
    </row>
    <row r="842">
      <c r="A842" s="87"/>
    </row>
    <row r="843">
      <c r="A843" s="87"/>
    </row>
    <row r="844">
      <c r="A844" s="87"/>
    </row>
    <row r="845">
      <c r="A845" s="87"/>
    </row>
    <row r="846">
      <c r="A846" s="87"/>
    </row>
    <row r="847">
      <c r="A847" s="87"/>
    </row>
    <row r="848">
      <c r="A848" s="87"/>
    </row>
    <row r="849">
      <c r="A849" s="87"/>
    </row>
    <row r="850">
      <c r="A850" s="87"/>
    </row>
    <row r="851">
      <c r="A851" s="87"/>
    </row>
    <row r="852">
      <c r="A852" s="87"/>
    </row>
    <row r="853">
      <c r="A853" s="87"/>
    </row>
    <row r="854">
      <c r="A854" s="87"/>
    </row>
    <row r="855">
      <c r="A855" s="87"/>
    </row>
    <row r="856">
      <c r="A856" s="87"/>
    </row>
    <row r="857">
      <c r="A857" s="87"/>
    </row>
    <row r="858">
      <c r="A858" s="87"/>
    </row>
    <row r="859">
      <c r="A859" s="87"/>
    </row>
    <row r="860">
      <c r="A860" s="87"/>
    </row>
    <row r="861">
      <c r="A861" s="87"/>
    </row>
    <row r="862">
      <c r="A862" s="87"/>
    </row>
    <row r="863">
      <c r="A863" s="87"/>
    </row>
    <row r="864">
      <c r="A864" s="87"/>
    </row>
    <row r="865">
      <c r="A865" s="87"/>
    </row>
    <row r="866">
      <c r="A866" s="87"/>
    </row>
    <row r="867">
      <c r="A867" s="87"/>
    </row>
    <row r="868">
      <c r="A868" s="87"/>
    </row>
    <row r="869">
      <c r="A869" s="87"/>
    </row>
    <row r="870">
      <c r="A870" s="87"/>
    </row>
    <row r="871">
      <c r="A871" s="87"/>
    </row>
    <row r="872">
      <c r="A872" s="87"/>
    </row>
    <row r="873">
      <c r="A873" s="87"/>
    </row>
    <row r="874">
      <c r="A874" s="87"/>
    </row>
    <row r="875">
      <c r="A875" s="87"/>
    </row>
    <row r="876">
      <c r="A876" s="87"/>
    </row>
    <row r="877">
      <c r="A877" s="87"/>
    </row>
    <row r="878">
      <c r="A878" s="87"/>
    </row>
    <row r="879">
      <c r="A879" s="87"/>
    </row>
    <row r="880">
      <c r="A880" s="87"/>
    </row>
    <row r="881">
      <c r="A881" s="87"/>
    </row>
    <row r="882">
      <c r="A882" s="87"/>
    </row>
    <row r="883">
      <c r="A883" s="87"/>
    </row>
    <row r="884">
      <c r="A884" s="87"/>
    </row>
    <row r="885">
      <c r="A885" s="87"/>
    </row>
    <row r="886">
      <c r="A886" s="87"/>
    </row>
    <row r="887">
      <c r="A887" s="87"/>
    </row>
    <row r="888">
      <c r="A888" s="87"/>
    </row>
    <row r="889">
      <c r="A889" s="87"/>
    </row>
    <row r="890">
      <c r="A890" s="87"/>
    </row>
    <row r="891">
      <c r="A891" s="87"/>
    </row>
    <row r="892">
      <c r="A892" s="87"/>
    </row>
    <row r="893">
      <c r="A893" s="87"/>
    </row>
    <row r="894">
      <c r="A894" s="87"/>
    </row>
    <row r="895">
      <c r="A895" s="87"/>
    </row>
    <row r="896">
      <c r="A896" s="87"/>
    </row>
    <row r="897">
      <c r="A897" s="87"/>
    </row>
    <row r="898">
      <c r="A898" s="87"/>
    </row>
    <row r="899">
      <c r="A899" s="87"/>
    </row>
    <row r="900">
      <c r="A900" s="87"/>
    </row>
    <row r="901">
      <c r="A901" s="87"/>
    </row>
    <row r="902">
      <c r="A902" s="87"/>
    </row>
    <row r="903">
      <c r="A903" s="87"/>
    </row>
    <row r="904">
      <c r="A904" s="87"/>
    </row>
    <row r="905">
      <c r="A905" s="87"/>
    </row>
    <row r="906">
      <c r="A906" s="87"/>
    </row>
    <row r="907">
      <c r="A907" s="87"/>
    </row>
    <row r="908">
      <c r="A908" s="87"/>
    </row>
    <row r="909">
      <c r="A909" s="87"/>
    </row>
    <row r="910">
      <c r="A910" s="87"/>
    </row>
    <row r="911">
      <c r="A911" s="87"/>
    </row>
    <row r="912">
      <c r="A912" s="87"/>
    </row>
    <row r="913">
      <c r="A913" s="87"/>
    </row>
    <row r="914">
      <c r="A914" s="87"/>
    </row>
    <row r="915">
      <c r="A915" s="87"/>
    </row>
    <row r="916">
      <c r="A916" s="87"/>
    </row>
    <row r="917">
      <c r="A917" s="87"/>
    </row>
    <row r="918">
      <c r="A918" s="87"/>
    </row>
    <row r="919">
      <c r="A919" s="87"/>
    </row>
    <row r="920">
      <c r="A920" s="87"/>
    </row>
    <row r="921">
      <c r="A921" s="87"/>
    </row>
    <row r="922">
      <c r="A922" s="87"/>
    </row>
    <row r="923">
      <c r="A923" s="87"/>
    </row>
    <row r="924">
      <c r="A924" s="87"/>
    </row>
    <row r="925">
      <c r="A925" s="87"/>
    </row>
    <row r="926">
      <c r="A926" s="87"/>
    </row>
    <row r="927">
      <c r="A927" s="87"/>
    </row>
    <row r="928">
      <c r="A928" s="87"/>
    </row>
    <row r="929">
      <c r="A929" s="87"/>
    </row>
    <row r="930">
      <c r="A930" s="87"/>
    </row>
    <row r="931">
      <c r="A931" s="87"/>
    </row>
    <row r="932">
      <c r="A932" s="87"/>
    </row>
    <row r="933">
      <c r="A933" s="87"/>
    </row>
    <row r="934">
      <c r="A934" s="87"/>
    </row>
    <row r="935">
      <c r="A935" s="87"/>
    </row>
    <row r="936">
      <c r="A936" s="87"/>
    </row>
    <row r="937">
      <c r="A937" s="87"/>
    </row>
    <row r="938">
      <c r="A938" s="87"/>
    </row>
    <row r="939">
      <c r="A939" s="87"/>
    </row>
    <row r="940">
      <c r="A940" s="87"/>
    </row>
    <row r="941">
      <c r="A941" s="87"/>
    </row>
    <row r="942">
      <c r="A942" s="87"/>
    </row>
    <row r="943">
      <c r="A943" s="87"/>
    </row>
    <row r="944">
      <c r="A944" s="87"/>
    </row>
    <row r="945">
      <c r="A945" s="87"/>
    </row>
    <row r="946">
      <c r="A946" s="87"/>
    </row>
    <row r="947">
      <c r="A947" s="87"/>
    </row>
    <row r="948">
      <c r="A948" s="87"/>
    </row>
    <row r="949">
      <c r="A949" s="87"/>
    </row>
    <row r="950">
      <c r="A950" s="87"/>
    </row>
    <row r="951">
      <c r="A951" s="87"/>
    </row>
    <row r="952">
      <c r="A952" s="87"/>
    </row>
    <row r="953">
      <c r="A953" s="87"/>
    </row>
    <row r="954">
      <c r="A954" s="87"/>
    </row>
    <row r="955">
      <c r="A955" s="87"/>
    </row>
    <row r="956">
      <c r="A956" s="87"/>
    </row>
    <row r="957">
      <c r="A957" s="87"/>
    </row>
    <row r="958">
      <c r="A958" s="87"/>
    </row>
    <row r="959">
      <c r="A959" s="87"/>
    </row>
    <row r="960">
      <c r="A960" s="87"/>
    </row>
    <row r="961">
      <c r="A961" s="87"/>
    </row>
    <row r="962">
      <c r="A962" s="87"/>
    </row>
    <row r="963">
      <c r="A963" s="87"/>
    </row>
    <row r="964">
      <c r="A964" s="87"/>
    </row>
    <row r="965">
      <c r="A965" s="87"/>
    </row>
    <row r="966">
      <c r="A966" s="87"/>
    </row>
    <row r="967">
      <c r="A967" s="87"/>
    </row>
    <row r="968">
      <c r="A968" s="87"/>
    </row>
    <row r="969">
      <c r="A969" s="87"/>
    </row>
    <row r="970">
      <c r="A970" s="87"/>
    </row>
    <row r="971">
      <c r="A971" s="87"/>
    </row>
    <row r="972">
      <c r="A972" s="87"/>
    </row>
  </sheetData>
  <autoFilter ref="$A$16:$A$17"/>
  <hyperlinks>
    <hyperlink r:id="rId1" ref="A1"/>
    <hyperlink r:id="rId2" ref="A4"/>
    <hyperlink r:id="rId3" ref="A11"/>
    <hyperlink r:id="rId4" ref="A25"/>
    <hyperlink r:id="rId5" ref="A26"/>
  </hyperlinks>
  <drawing r:id="rId6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min="4" max="4" width="50.88"/>
    <col customWidth="1" min="5" max="5" width="18.5"/>
    <col customWidth="1" min="6" max="6" width="34.0"/>
    <col customWidth="1" min="7" max="7" width="26.63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879</v>
      </c>
      <c r="E2" s="39" t="s">
        <v>569</v>
      </c>
      <c r="F2" s="39" t="s">
        <v>133</v>
      </c>
      <c r="G2" s="89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89" t="str">
        <f>HYPERLINK("https://welgadigitalarchive.omeka.net/fafh","Filipino American Farmworker History Digital Archive")</f>
        <v>Filipino American Farmworker History Digital Archive</v>
      </c>
      <c r="I2" s="89" t="str">
        <f>HYPERLINK("https://www.migrationpolicy.org/article/filipino-immigrants-united-states-2016","Filipino Immigrants in the United States")</f>
        <v>Filipino Immigrants in the United States</v>
      </c>
      <c r="J2" s="89" t="str">
        <f>HYPERLINK("https://www.zinnedproject.org/news/tdih/delano-grape-strike/","Today in History: The Delano Grape Strike Begins")</f>
        <v>Today in History: The Delano Grape Strike Begins</v>
      </c>
      <c r="K2" s="90" t="str">
        <f>HYPERLINK("https://drive.google.com/file/d/1bFrBstXe4LwVU4aRr_wyO0_aVx0qTkeP/view?usp=drive_link","Timeline Worksheet ")</f>
        <v>Timeline Worksheet </v>
      </c>
      <c r="L2" s="91" t="s">
        <v>880</v>
      </c>
      <c r="M2" s="91" t="s">
        <v>881</v>
      </c>
      <c r="N2" s="92" t="s">
        <v>882</v>
      </c>
      <c r="O2" s="45" t="s">
        <v>570</v>
      </c>
      <c r="P2" s="45" t="s">
        <v>571</v>
      </c>
      <c r="Q2" s="46" t="s">
        <v>883</v>
      </c>
      <c r="R2" s="45" t="s">
        <v>573</v>
      </c>
      <c r="S2" s="45" t="s">
        <v>574</v>
      </c>
      <c r="T2" s="45" t="s">
        <v>575</v>
      </c>
      <c r="U2" s="47" t="s">
        <v>884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886</v>
      </c>
      <c r="E3" s="53" t="s">
        <v>581</v>
      </c>
      <c r="F3" s="53" t="s">
        <v>582</v>
      </c>
      <c r="G3" s="94" t="str">
        <f>HYPERLINK("https://exhibits.stanford.edu/riseup/feature/larry-itliong","Larry Itliong Timeline - Rise Up Exhibition")</f>
        <v>Larry Itliong Timeline - Rise Up Exhibition</v>
      </c>
      <c r="H3" s="94" t="str">
        <f>HYPERLINK("https://www.sfchronicle.com/projects/2024/larry-itliong-timeline/","Life and Legacy of Larry Itliong")</f>
        <v>Life and Legacy of Larry Itliong</v>
      </c>
      <c r="I3" s="94" t="str">
        <f>HYPERLINK("https://californiamuseum.org/inductee/larry-itliong/","Larry Itliong Photo Collection")</f>
        <v>Larry Itliong Photo Collection</v>
      </c>
      <c r="J3" s="91" t="s">
        <v>887</v>
      </c>
      <c r="K3" s="95" t="s">
        <v>888</v>
      </c>
      <c r="L3" s="96"/>
      <c r="M3" s="59"/>
      <c r="N3" s="59"/>
      <c r="O3" s="57" t="s">
        <v>583</v>
      </c>
      <c r="P3" s="57" t="s">
        <v>584</v>
      </c>
      <c r="Q3" s="97" t="s">
        <v>889</v>
      </c>
      <c r="R3" s="57" t="s">
        <v>586</v>
      </c>
      <c r="S3" s="57" t="s">
        <v>587</v>
      </c>
      <c r="T3" s="57" t="s">
        <v>588</v>
      </c>
      <c r="U3" s="58" t="s">
        <v>890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891</v>
      </c>
      <c r="E4" s="39" t="s">
        <v>593</v>
      </c>
      <c r="F4" s="39" t="s">
        <v>594</v>
      </c>
      <c r="G4" s="89" t="str">
        <f t="shared" ref="G4:G5" si="1">HYPERLINK("https://libraries.ucsd.edu/farmworkermovement/gallery/","Farm Worker Movement Photo Gallery")</f>
        <v>Farm Worker Movement Photo Gallery</v>
      </c>
      <c r="H4" s="89" t="str">
        <f>HYPERLINK("https://www.loc.gov/collections/fsa-owi-black-and-white-negatives/","FSA Farm Worker Photo Collection")</f>
        <v>FSA Farm Worker Photo Collection</v>
      </c>
      <c r="I4" s="91" t="s">
        <v>892</v>
      </c>
      <c r="J4" s="98" t="s">
        <v>893</v>
      </c>
      <c r="K4" s="91" t="s">
        <v>887</v>
      </c>
      <c r="L4" s="99"/>
      <c r="M4" s="48"/>
      <c r="N4" s="48"/>
      <c r="O4" s="45" t="s">
        <v>595</v>
      </c>
      <c r="P4" s="45" t="s">
        <v>596</v>
      </c>
      <c r="Q4" s="97" t="s">
        <v>894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896</v>
      </c>
      <c r="E5" s="53" t="s">
        <v>606</v>
      </c>
      <c r="F5" s="53" t="s">
        <v>607</v>
      </c>
      <c r="G5" s="100" t="str">
        <f t="shared" si="1"/>
        <v>Farm Worker Movement Photo Gallery</v>
      </c>
      <c r="H5" s="100" t="str">
        <f>HYPERLINK("https://communitymurals.info/steps/mural-supplies/","Community Mural Supply Guide")</f>
        <v>Community Mural Supply Guide</v>
      </c>
      <c r="I5" s="100" t="str">
        <f>HYPERLINK("https://www.art-is-fun.com/how-to-paint-a-mural","Mural Painting Guide")</f>
        <v>Mural Painting Guide</v>
      </c>
      <c r="J5" s="100" t="str">
        <f>HYPERLINK("https://www.greenvelope.com/blog/thank-you-card-template","Thank You Card Writing Guide")</f>
        <v>Thank You Card Writing Guide</v>
      </c>
      <c r="K5" s="100" t="str">
        <f>HYPERLINK("https://create.microsoft.com/en-us/templates/thank-you","Customizable Thank You Templates")</f>
        <v>Customizable Thank You Templates</v>
      </c>
      <c r="L5" s="100" t="str">
        <f>HYPERLINK("https://organizedclassroom.com/wp-content/uploads/2022/05/1-StudentThankYouNotes-e1648047663689.jpeg","Student Thank You Notes")</f>
        <v>Student Thank You Notes</v>
      </c>
      <c r="M5" s="100" t="str">
        <f>HYPERLINK("https://www.teacherspayteachers.com/browse/free?search=thank%20you%20card%20template","Thank You Card Templates")</f>
        <v>Thank You Card Templates</v>
      </c>
      <c r="N5" s="98" t="s">
        <v>897</v>
      </c>
      <c r="O5" s="57" t="s">
        <v>608</v>
      </c>
      <c r="P5" s="57" t="s">
        <v>609</v>
      </c>
      <c r="Q5" s="64" t="s">
        <v>898</v>
      </c>
      <c r="R5" s="57" t="s">
        <v>611</v>
      </c>
      <c r="S5" s="57" t="s">
        <v>612</v>
      </c>
      <c r="T5" s="57" t="s">
        <v>613</v>
      </c>
      <c r="U5" s="58" t="s">
        <v>899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900</v>
      </c>
      <c r="E6" s="39" t="s">
        <v>619</v>
      </c>
      <c r="F6" s="39" t="s">
        <v>620</v>
      </c>
      <c r="G6" s="101" t="str">
        <f>HYPERLINK("https://www.loc.gov/collections/civil-rights-history-project/","Civil Rights History Photos")</f>
        <v>Civil Rights History Photos</v>
      </c>
      <c r="H6" s="101" t="str">
        <f>HYPERLINK("https://crmvet.org/images/imgcoll.htm","Civil Rights Movement Photo Collection")</f>
        <v>Civil Rights Movement Photo Collection</v>
      </c>
      <c r="I6" s="101" t="str">
        <f>HYPERLINK("https://www.readwritethink.org/classroom-resources/student-interactives/timeline","Interactive Timeline Creator")</f>
        <v>Interactive Timeline Creator</v>
      </c>
      <c r="J6" s="101" t="str">
        <f>HYPERLINK("https://libraries.ucsd.edu/farmworkermovement/TimelineWeb.pdf","Farmworker Movement
1960-1993")</f>
        <v>Farmworker Movement
1960-1993</v>
      </c>
      <c r="K6" s="102" t="s">
        <v>901</v>
      </c>
      <c r="L6" s="102" t="s">
        <v>902</v>
      </c>
      <c r="M6" s="92" t="s">
        <v>903</v>
      </c>
      <c r="N6" s="99"/>
      <c r="O6" s="45" t="s">
        <v>621</v>
      </c>
      <c r="P6" s="45" t="s">
        <v>622</v>
      </c>
      <c r="Q6" s="97" t="s">
        <v>904</v>
      </c>
      <c r="R6" s="45" t="s">
        <v>624</v>
      </c>
      <c r="S6" s="45" t="s">
        <v>625</v>
      </c>
      <c r="T6" s="45" t="s">
        <v>626</v>
      </c>
      <c r="U6" s="45" t="s">
        <v>905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906</v>
      </c>
      <c r="E7" s="53" t="s">
        <v>632</v>
      </c>
      <c r="F7" s="53" t="s">
        <v>633</v>
      </c>
      <c r="G7" s="100" t="str">
        <f>HYPERLINK("https://www.readwritethink.org/classroom-resources/student-interactives/venn-diagram","Interactive Venn Diagram Creator")</f>
        <v>Interactive Venn Diagram Creator</v>
      </c>
      <c r="H7" s="102" t="s">
        <v>907</v>
      </c>
      <c r="I7" s="92" t="s">
        <v>908</v>
      </c>
      <c r="J7" s="92" t="s">
        <v>909</v>
      </c>
      <c r="K7" s="92" t="s">
        <v>910</v>
      </c>
      <c r="L7" s="91" t="s">
        <v>911</v>
      </c>
      <c r="M7" s="59"/>
      <c r="N7" s="59"/>
      <c r="O7" s="57" t="s">
        <v>634</v>
      </c>
      <c r="P7" s="57" t="s">
        <v>635</v>
      </c>
      <c r="Q7" s="97" t="s">
        <v>912</v>
      </c>
      <c r="R7" s="57" t="s">
        <v>637</v>
      </c>
      <c r="S7" s="57" t="s">
        <v>638</v>
      </c>
      <c r="T7" s="57" t="s">
        <v>639</v>
      </c>
      <c r="U7" s="58" t="s">
        <v>913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914</v>
      </c>
      <c r="E8" s="39" t="s">
        <v>645</v>
      </c>
      <c r="F8" s="39" t="s">
        <v>646</v>
      </c>
      <c r="G8" s="89" t="str">
        <f>HYPERLINK("http://libraries.ucsd.edu/farmworkermovement/","Farmworker Movement Documentation Project")</f>
        <v>Farmworker Movement Documentation Project</v>
      </c>
      <c r="H8" s="101" t="str">
        <f>HYPERLINK("https://libraries.ucsd.edu/farmworkermovement/","Digital Archive of Farm Worker Movement")</f>
        <v>Digital Archive of Farm Worker Movement</v>
      </c>
      <c r="I8" s="89" t="str">
        <f>HYPERLINK("https://littlemanila.org/stockton-connection-to-delano-grape-strike","The Stockton Connection")</f>
        <v>The Stockton Connection</v>
      </c>
      <c r="J8" s="89" t="str">
        <f>HYPERLINK("https://mexicosolidarityproject.org/voices/196/","Grape Strike! Filipino Workers Organize")</f>
        <v>Grape Strike! Filipino Workers Organize</v>
      </c>
      <c r="K8" s="89" t="str">
        <f>HYPERLINK("https://cathfamily.org/wp-content/uploads/2013/02/cf_activities_chain.pdf","Unity Chain Template")</f>
        <v>Unity Chain Template</v>
      </c>
      <c r="L8" s="89" t="str">
        <f>HYPERLINK("https://fristartmuseum.org/wp-content/uploads/202_Unity_Lesson_Plan_FINAL_with_image.pdf","Building Unity Through Art Lesson Plan")</f>
        <v>Building Unity Through Art Lesson Plan</v>
      </c>
      <c r="M8" s="48"/>
      <c r="N8" s="48"/>
      <c r="O8" s="45" t="s">
        <v>647</v>
      </c>
      <c r="P8" s="45" t="s">
        <v>648</v>
      </c>
      <c r="Q8" s="97" t="s">
        <v>915</v>
      </c>
      <c r="R8" s="45" t="s">
        <v>650</v>
      </c>
      <c r="S8" s="45" t="s">
        <v>651</v>
      </c>
      <c r="T8" s="45" t="s">
        <v>652</v>
      </c>
      <c r="U8" s="45" t="s">
        <v>916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917</v>
      </c>
      <c r="E9" s="53" t="s">
        <v>658</v>
      </c>
      <c r="F9" s="53" t="s">
        <v>659</v>
      </c>
      <c r="G9" s="94" t="str">
        <f>HYPERLINK("https://libraries.ucsd.edu/farmworkermovement/","Digital Archive of Farm Worker Movement")</f>
        <v>Digital Archive of Farm Worker Movement</v>
      </c>
      <c r="H9" s="96"/>
      <c r="I9" s="96"/>
      <c r="J9" s="96"/>
      <c r="K9" s="96"/>
      <c r="L9" s="96"/>
      <c r="M9" s="59"/>
      <c r="N9" s="59"/>
      <c r="O9" s="57" t="s">
        <v>660</v>
      </c>
      <c r="P9" s="57" t="s">
        <v>661</v>
      </c>
      <c r="Q9" s="97" t="s">
        <v>918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920</v>
      </c>
      <c r="E10" s="39" t="s">
        <v>670</v>
      </c>
      <c r="F10" s="39" t="s">
        <v>671</v>
      </c>
      <c r="G10" s="89" t="str">
        <f>HYPERLINK("https://crmvet.org/images/imgcoll.htm","Civil Rights Movement Photo Collection")</f>
        <v>Civil Rights Movement Photo Collection</v>
      </c>
      <c r="H10" s="89" t="str">
        <f>HYPERLINK("https://firstamendmentmuseum.org/wp-content/uploads/2020/09/Assembly-Coloring.pdf","First Amendment Peaceful Assembly Posters")</f>
        <v>First Amendment Peaceful Assembly Posters</v>
      </c>
      <c r="I10" s="89" t="str">
        <f>HYPERLINK("https://firstamendmentmuseum.org/wp-content/uploads/2021/02/Free-Speech-The-First-Amendment.pdf","Free Speech and the First Amendment Lessons")</f>
        <v>Free Speech and the First Amendment Lessons</v>
      </c>
      <c r="J10" s="104" t="s">
        <v>921</v>
      </c>
      <c r="K10" s="104" t="s">
        <v>922</v>
      </c>
      <c r="L10" s="99"/>
      <c r="M10" s="99"/>
      <c r="N10" s="99"/>
      <c r="O10" s="45" t="s">
        <v>672</v>
      </c>
      <c r="P10" s="45" t="s">
        <v>673</v>
      </c>
      <c r="Q10" s="97" t="s">
        <v>923</v>
      </c>
      <c r="R10" s="45" t="s">
        <v>675</v>
      </c>
      <c r="S10" s="45" t="s">
        <v>676</v>
      </c>
      <c r="T10" s="45" t="s">
        <v>677</v>
      </c>
      <c r="U10" s="45" t="s">
        <v>924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925</v>
      </c>
      <c r="E11" s="53" t="s">
        <v>682</v>
      </c>
      <c r="F11" s="53" t="s">
        <v>683</v>
      </c>
      <c r="G11" s="9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94" t="str">
        <f>HYPERLINK("https://farmworkerjustice.org/resource-library/worker-stories","Farm Worker Testimonies Archive")</f>
        <v>Farm Worker Testimonies Archive</v>
      </c>
      <c r="I11" s="96"/>
      <c r="J11" s="98" t="s">
        <v>926</v>
      </c>
      <c r="K11" s="106" t="s">
        <v>927</v>
      </c>
      <c r="L11" s="107" t="s">
        <v>928</v>
      </c>
      <c r="M11" s="107" t="s">
        <v>929</v>
      </c>
      <c r="N11" s="96"/>
      <c r="O11" s="57" t="s">
        <v>684</v>
      </c>
      <c r="P11" s="57" t="s">
        <v>685</v>
      </c>
      <c r="Q11" s="97" t="s">
        <v>930</v>
      </c>
      <c r="R11" s="57" t="s">
        <v>687</v>
      </c>
      <c r="S11" s="57" t="s">
        <v>688</v>
      </c>
      <c r="T11" s="57" t="s">
        <v>689</v>
      </c>
      <c r="U11" s="58" t="s">
        <v>931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932</v>
      </c>
      <c r="E12" s="39" t="s">
        <v>693</v>
      </c>
      <c r="F12" s="39" t="s">
        <v>933</v>
      </c>
      <c r="G12" s="89" t="str">
        <f>HYPERLINK("https://www.loc.gov/collections/civil-rights-history-project/","Civil Rights History Project Photos")</f>
        <v>Civil Rights History Project Photos</v>
      </c>
      <c r="H12" s="89" t="str">
        <f>HYPERLINK("https://lhrp.georgetown.edu/collections/image-galleries-the-labor-movement","Labor Movement Photo Gallery")</f>
        <v>Labor Movement Photo Gallery</v>
      </c>
      <c r="I12" s="99"/>
      <c r="J12" s="99"/>
      <c r="K12" s="99"/>
      <c r="L12" s="99"/>
      <c r="M12" s="99"/>
      <c r="N12" s="99"/>
      <c r="O12" s="45" t="s">
        <v>695</v>
      </c>
      <c r="P12" s="45" t="s">
        <v>696</v>
      </c>
      <c r="Q12" s="97" t="s">
        <v>934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936</v>
      </c>
      <c r="E13" s="53" t="s">
        <v>705</v>
      </c>
      <c r="F13" s="53" t="s">
        <v>937</v>
      </c>
      <c r="G13" s="94" t="str">
        <f>HYPERLINK("https://libraries.ucsd.edu/farmworkermovement/gallery/","Farm Worker Movement Photo Gallery")</f>
        <v>Farm Worker Movement Photo Gallery</v>
      </c>
      <c r="H13" s="94" t="str">
        <f>HYPERLINK("https://www.loc.gov/collections/civil-rights-history-project/","Coalition Building Resources")</f>
        <v>Coalition Building Resources</v>
      </c>
      <c r="I13" s="94" t="str">
        <f>HYPERLINK("https://americanhistory.si.edu/democracy-exhibition/vote-voice/getting-organized","Building Worker Alliances")</f>
        <v>Building Worker Alliances</v>
      </c>
      <c r="J13" s="96"/>
      <c r="K13" s="94" t="str">
        <f>HYPERLINK("https://fristartmuseum.org/wp-content/uploads/202_Unity_Lesson_Plan_FINAL_with_image.pdf","Building Unity Through Art Lesson Plan")</f>
        <v>Building Unity Through Art Lesson Plan</v>
      </c>
      <c r="L13" s="98" t="s">
        <v>938</v>
      </c>
      <c r="M13" s="96"/>
      <c r="N13" s="96"/>
      <c r="O13" s="57" t="s">
        <v>707</v>
      </c>
      <c r="P13" s="57" t="s">
        <v>708</v>
      </c>
      <c r="Q13" s="97" t="s">
        <v>939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941</v>
      </c>
      <c r="E14" s="39" t="s">
        <v>717</v>
      </c>
      <c r="F14" s="39" t="s">
        <v>718</v>
      </c>
      <c r="G14" s="89" t="str">
        <f>HYPERLINK("https://crmvet.org/images/imgcoll.htm","Civil Rights Movement Photo Collection")</f>
        <v>Civil Rights Movement Photo Collection</v>
      </c>
      <c r="H14" s="89" t="str">
        <f>HYPERLINK("https://www.facinghistory.org/resource-library/standing-democracy","Teaching Peaceful Protest")</f>
        <v>Teaching Peaceful Protest</v>
      </c>
      <c r="I14" s="98" t="s">
        <v>942</v>
      </c>
      <c r="J14" s="98" t="s">
        <v>943</v>
      </c>
      <c r="K14" s="99"/>
      <c r="L14" s="99"/>
      <c r="M14" s="48"/>
      <c r="N14" s="48"/>
      <c r="O14" s="45" t="s">
        <v>719</v>
      </c>
      <c r="P14" s="45" t="s">
        <v>720</v>
      </c>
      <c r="Q14" s="46" t="s">
        <v>944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946</v>
      </c>
      <c r="E15" s="53" t="s">
        <v>729</v>
      </c>
      <c r="F15" s="53" t="s">
        <v>947</v>
      </c>
      <c r="G15" s="94" t="str">
        <f>HYPERLINK("https://indepthnh.org/2024/11/20/larry-itliong-the-father-of-the-west-coast-labor-movement/","Larry Itliong: Father of West Coast Labor")</f>
        <v>Larry Itliong: Father of West Coast Labor</v>
      </c>
      <c r="H15" s="100" t="str">
        <f>HYPERLINK("https://www.nps.gov/people/larry-itliong.htm","Larry Itliong Profile - National Park Service")</f>
        <v>Larry Itliong Profile - National Park Service</v>
      </c>
      <c r="I15" s="94" t="s">
        <v>948</v>
      </c>
      <c r="J15" s="98" t="s">
        <v>949</v>
      </c>
      <c r="K15" s="98" t="s">
        <v>910</v>
      </c>
      <c r="L15" s="108" t="s">
        <v>950</v>
      </c>
      <c r="M15" s="59"/>
      <c r="N15" s="59"/>
      <c r="O15" s="57" t="s">
        <v>731</v>
      </c>
      <c r="P15" s="57" t="s">
        <v>732</v>
      </c>
      <c r="Q15" s="97" t="s">
        <v>951</v>
      </c>
      <c r="R15" s="57" t="s">
        <v>734</v>
      </c>
      <c r="S15" s="57" t="s">
        <v>735</v>
      </c>
      <c r="T15" s="57" t="s">
        <v>736</v>
      </c>
      <c r="U15" s="57" t="s">
        <v>952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953</v>
      </c>
      <c r="E16" s="39" t="s">
        <v>741</v>
      </c>
      <c r="F16" s="39" t="s">
        <v>742</v>
      </c>
      <c r="G16" s="89" t="str">
        <f>HYPERLINK("https://uniontrack.com/blog/media-depicts-labor-issues","How Media Depicts Labor Issues")</f>
        <v>How Media Depicts Labor Issues</v>
      </c>
      <c r="H16" s="89" t="str">
        <f>HYPERLINK("https://chavezfoundation.org/2024/10/31/chavez-media-combats-election-misinformation","Labor Movement Media Coverage")</f>
        <v>Labor Movement Media Coverage</v>
      </c>
      <c r="I16" s="89" t="str">
        <f>HYPERLINK("https://www.pbs.org/video/labor-day-1725217910/","PBS Labor Movement Archives")</f>
        <v>PBS Labor Movement Archives</v>
      </c>
      <c r="J16" s="89" t="str">
        <f>HYPERLINK("https://uniontrack.com/blog/the-new-labor-movement","Modern Labor Communication Strategies")</f>
        <v>Modern Labor Communication Strategies</v>
      </c>
      <c r="K16" s="104" t="s">
        <v>954</v>
      </c>
      <c r="L16" s="102" t="s">
        <v>955</v>
      </c>
      <c r="M16" s="48"/>
      <c r="N16" s="48"/>
      <c r="O16" s="45" t="s">
        <v>743</v>
      </c>
      <c r="P16" s="45" t="s">
        <v>744</v>
      </c>
      <c r="Q16" s="97" t="s">
        <v>956</v>
      </c>
      <c r="R16" s="45" t="s">
        <v>746</v>
      </c>
      <c r="S16" s="45" t="s">
        <v>747</v>
      </c>
      <c r="T16" s="47" t="s">
        <v>748</v>
      </c>
      <c r="U16" s="45" t="s">
        <v>957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958</v>
      </c>
      <c r="E17" s="53" t="s">
        <v>751</v>
      </c>
      <c r="F17" s="53" t="s">
        <v>959</v>
      </c>
      <c r="G17" s="100" t="str">
        <f>HYPERLINK("https://calasiancc.org/larry-itliong-the-filipino-labor-leader-who-changed-the-nation/","Larry Itliong's Lasting Legacy")</f>
        <v>Larry Itliong's Lasting Legacy</v>
      </c>
      <c r="H17" s="100" t="str">
        <f>HYPERLINK("https://californiamuseum.org/california-hall-of-fame/exhibitions/virtual-exhibitions/larry-itliong/","California Hall of Fame Profile")</f>
        <v>California Hall of Fame Profile</v>
      </c>
      <c r="I17" s="96"/>
      <c r="J17" s="96"/>
      <c r="K17" s="96"/>
      <c r="L17" s="96"/>
      <c r="M17" s="59"/>
      <c r="N17" s="59"/>
      <c r="O17" s="57" t="s">
        <v>753</v>
      </c>
      <c r="P17" s="57" t="s">
        <v>754</v>
      </c>
      <c r="Q17" s="97" t="s">
        <v>960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962</v>
      </c>
      <c r="E18" s="39" t="s">
        <v>763</v>
      </c>
      <c r="F18" s="74" t="s">
        <v>764</v>
      </c>
      <c r="G18" s="89" t="str">
        <f>HYPERLINK("https://www.loc.gov/collections/civil-rights-history-project/","Civil Rights History Project Collection")</f>
        <v>Civil Rights History Project Collection</v>
      </c>
      <c r="H18" s="89" t="str">
        <f>HYPERLINK("https://www.timetoast.com/timelines/filipino-immigration-to-america","Filipino Immigration to America Illustrated Timeline")</f>
        <v>Filipino Immigration to America Illustrated Timeline</v>
      </c>
      <c r="I18" s="89" t="str">
        <f>HYPERLINK("https://libraries.ucsd.edu/farmworkermovement/gallery/","Farm Worker Movement Photo Gallery")</f>
        <v>Farm Worker Movement Photo Gallery</v>
      </c>
      <c r="J18" s="89" t="str">
        <f>HYPERLINK("https://www.readwritethink.org/classroom-resources/student-interactives/timeline","Interactive Timeline Creator")</f>
        <v>Interactive Timeline Creator</v>
      </c>
      <c r="K18" s="99"/>
      <c r="L18" s="99"/>
      <c r="M18" s="109"/>
      <c r="N18" s="109"/>
      <c r="O18" s="39" t="s">
        <v>765</v>
      </c>
      <c r="P18" s="39" t="s">
        <v>766</v>
      </c>
      <c r="Q18" s="110" t="s">
        <v>963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965</v>
      </c>
      <c r="E19" s="53" t="s">
        <v>774</v>
      </c>
      <c r="F19" s="53" t="s">
        <v>775</v>
      </c>
      <c r="G19" s="94" t="str">
        <f>HYPERLINK("https://www.dol.gov/agencies/whd/data/charts","Historical Labor Statistics Database")</f>
        <v>Historical Labor Statistics Database</v>
      </c>
      <c r="H19" s="94" t="str">
        <f>HYPERLINK("https://www.bls.gov/spotlight/2012/farm_labor/","Farm Labor Statistics Archive")</f>
        <v>Farm Labor Statistics Archive</v>
      </c>
      <c r="I19" s="94" t="str">
        <f>HYPERLINK("https://farmworkerjustice.org/resource-library/","Farm Worker Primary Source Collection")</f>
        <v>Farm Worker Primary Source Collection</v>
      </c>
      <c r="J19" s="98" t="s">
        <v>966</v>
      </c>
      <c r="K19" s="98" t="s">
        <v>967</v>
      </c>
      <c r="L19" s="96"/>
      <c r="M19" s="111"/>
      <c r="N19" s="111"/>
      <c r="O19" s="53" t="s">
        <v>776</v>
      </c>
      <c r="P19" s="53" t="s">
        <v>777</v>
      </c>
      <c r="Q19" s="110" t="s">
        <v>968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971</v>
      </c>
      <c r="E20" s="39" t="s">
        <v>784</v>
      </c>
      <c r="F20" s="39" t="s">
        <v>972</v>
      </c>
      <c r="G20" s="89" t="str">
        <f>HYPERLINK("https://www.loc.gov/collections/civil-rights-history-project/articles-and-essays/","Movement Planning Documents")</f>
        <v>Movement Planning Documents</v>
      </c>
      <c r="H20" s="107" t="s">
        <v>33</v>
      </c>
      <c r="I20" s="104" t="s">
        <v>973</v>
      </c>
      <c r="J20" s="98" t="s">
        <v>974</v>
      </c>
      <c r="K20" s="112" t="s">
        <v>975</v>
      </c>
      <c r="L20" s="99"/>
      <c r="M20" s="48"/>
      <c r="N20" s="48"/>
      <c r="O20" s="45" t="s">
        <v>786</v>
      </c>
      <c r="P20" s="45" t="s">
        <v>787</v>
      </c>
      <c r="Q20" s="97" t="s">
        <v>976</v>
      </c>
      <c r="R20" s="45" t="s">
        <v>789</v>
      </c>
      <c r="S20" s="45" t="s">
        <v>790</v>
      </c>
      <c r="T20" s="45" t="s">
        <v>791</v>
      </c>
      <c r="U20" s="45" t="s">
        <v>977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978</v>
      </c>
      <c r="E21" s="53" t="s">
        <v>796</v>
      </c>
      <c r="F21" s="53" t="s">
        <v>797</v>
      </c>
      <c r="G21" s="94" t="str">
        <f>HYPERLINK("https://libraries.ucsd.edu/farmworkermovement/essays/","Farm Worker Coalition Documents")</f>
        <v>Farm Worker Coalition Documents</v>
      </c>
      <c r="H21" s="94" t="str">
        <f>HYPERLINK("https://calisphere.org/search/?q=ITLIONG","Itliong Image Archive")</f>
        <v>Itliong Image Archive</v>
      </c>
      <c r="I21" s="94" t="str">
        <f>HYPERLINK("https://www.facinghistory.org/resource-library/teaching-strategies/save-last-word-me","Unity Analysis Tools")</f>
        <v>Unity Analysis Tools</v>
      </c>
      <c r="J21" s="108" t="s">
        <v>928</v>
      </c>
      <c r="K21" s="112" t="s">
        <v>938</v>
      </c>
      <c r="L21" s="96"/>
      <c r="M21" s="59"/>
      <c r="N21" s="59"/>
      <c r="O21" s="57" t="s">
        <v>798</v>
      </c>
      <c r="P21" s="57" t="s">
        <v>799</v>
      </c>
      <c r="Q21" s="97" t="s">
        <v>979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981</v>
      </c>
      <c r="E22" s="39" t="s">
        <v>809</v>
      </c>
      <c r="F22" s="39" t="s">
        <v>810</v>
      </c>
      <c r="G22" s="89" t="str">
        <f>HYPERLINK("https://www.facinghistory.org/resource-library/standing-democracy","Leadership Analysis Tools")</f>
        <v>Leadership Analysis Tools</v>
      </c>
      <c r="H22" s="107" t="s">
        <v>982</v>
      </c>
      <c r="I22" s="112" t="s">
        <v>909</v>
      </c>
      <c r="J22" s="112" t="s">
        <v>910</v>
      </c>
      <c r="K22" s="112" t="s">
        <v>983</v>
      </c>
      <c r="L22" s="99"/>
      <c r="M22" s="48"/>
      <c r="N22" s="48"/>
      <c r="O22" s="45" t="s">
        <v>811</v>
      </c>
      <c r="P22" s="45" t="s">
        <v>812</v>
      </c>
      <c r="Q22" s="97" t="s">
        <v>984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986</v>
      </c>
      <c r="E23" s="53" t="s">
        <v>819</v>
      </c>
      <c r="F23" s="53" t="s">
        <v>820</v>
      </c>
      <c r="G23" s="100" t="s">
        <v>495</v>
      </c>
      <c r="H23" s="113" t="s">
        <v>987</v>
      </c>
      <c r="I23" s="114" t="s">
        <v>988</v>
      </c>
      <c r="J23" s="114" t="s">
        <v>989</v>
      </c>
      <c r="K23" s="98" t="s">
        <v>990</v>
      </c>
      <c r="L23" s="98" t="s">
        <v>991</v>
      </c>
      <c r="M23" s="59"/>
      <c r="N23" s="59"/>
      <c r="O23" s="57" t="s">
        <v>821</v>
      </c>
      <c r="P23" s="57" t="s">
        <v>822</v>
      </c>
      <c r="Q23" s="97" t="s">
        <v>992</v>
      </c>
      <c r="R23" s="57" t="s">
        <v>824</v>
      </c>
      <c r="S23" s="57" t="s">
        <v>825</v>
      </c>
      <c r="T23" s="58" t="s">
        <v>826</v>
      </c>
      <c r="U23" s="57" t="s">
        <v>993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994</v>
      </c>
      <c r="E24" s="39" t="s">
        <v>830</v>
      </c>
      <c r="F24" s="39" t="s">
        <v>995</v>
      </c>
      <c r="G24" s="101" t="s">
        <v>512</v>
      </c>
      <c r="H24" s="89" t="str">
        <f>HYPERLINK("https://www.nlrb.gov/about-nlrb/who-we-are/our-history","National Labor
Relations Board Case Search")</f>
        <v>National Labor
Relations Board Case Search</v>
      </c>
      <c r="I24" s="108" t="s">
        <v>996</v>
      </c>
      <c r="J24" s="98" t="s">
        <v>997</v>
      </c>
      <c r="K24" s="99"/>
      <c r="L24" s="99"/>
      <c r="M24" s="48"/>
      <c r="N24" s="48"/>
      <c r="O24" s="45" t="s">
        <v>832</v>
      </c>
      <c r="P24" s="45" t="s">
        <v>833</v>
      </c>
      <c r="Q24" s="97" t="s">
        <v>998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1000</v>
      </c>
      <c r="E25" s="53" t="s">
        <v>843</v>
      </c>
      <c r="F25" s="53" t="s">
        <v>844</v>
      </c>
      <c r="G25" s="94" t="str">
        <f>HYPERLINK("https://www.bls.gov/news.release/union2.nr0.htm","Current Union Statistics")</f>
        <v>Current Union Statistics</v>
      </c>
      <c r="H25" s="94" t="str">
        <f>HYPERLINK("https://www.dol.gov/agencies/whd/data","Modern Labor Data")</f>
        <v>Modern Labor Data</v>
      </c>
      <c r="I25" s="98" t="s">
        <v>1001</v>
      </c>
      <c r="J25" s="96"/>
      <c r="K25" s="96"/>
      <c r="L25" s="96"/>
      <c r="M25" s="59"/>
      <c r="N25" s="59"/>
      <c r="O25" s="57" t="s">
        <v>845</v>
      </c>
      <c r="P25" s="57" t="s">
        <v>846</v>
      </c>
      <c r="Q25" s="97" t="s">
        <v>1002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dataValidations>
    <dataValidation type="list" allowBlank="1" showErrorMessage="1" sqref="K11">
      <formula1>"Everything you didnt know about Filipino American History | Breaking The Tabo | Season 1 | Episode 4"</formula1>
    </dataValidation>
  </dataValidations>
  <hyperlinks>
    <hyperlink r:id="rId1" ref="L2"/>
    <hyperlink r:id="rId2" ref="M2"/>
    <hyperlink r:id="rId3" ref="N2"/>
    <hyperlink r:id="rId4" ref="J3"/>
    <hyperlink r:id="rId5" ref="K3"/>
    <hyperlink r:id="rId6" ref="I4"/>
    <hyperlink r:id="rId7" ref="J4"/>
    <hyperlink r:id="rId8" ref="K4"/>
    <hyperlink r:id="rId9" ref="N5"/>
    <hyperlink r:id="rId10" ref="Q5"/>
    <hyperlink r:id="rId11" ref="K6"/>
    <hyperlink r:id="rId12" ref="L6"/>
    <hyperlink r:id="rId13" ref="M6"/>
    <hyperlink r:id="rId14" ref="H7"/>
    <hyperlink r:id="rId15" location=":~:text=Itliong%20was%20born%20on%20October,became%20a%20farmworker%20in%20California" ref="I7"/>
    <hyperlink r:id="rId16" ref="J7"/>
    <hyperlink r:id="rId17" location=":~:text=Itliong%20was%20born%20on%20October,became%20a%20farmworker%20in%20California" ref="K7"/>
    <hyperlink r:id="rId18" ref="L7"/>
    <hyperlink r:id="rId19" ref="J10"/>
    <hyperlink r:id="rId20" ref="K10"/>
    <hyperlink r:id="rId21" ref="J11"/>
    <hyperlink r:id="rId22" ref="K11"/>
    <hyperlink r:id="rId23" ref="L11"/>
    <hyperlink r:id="rId24" ref="M11"/>
    <hyperlink r:id="rId25" ref="L13"/>
    <hyperlink r:id="rId26" ref="I14"/>
    <hyperlink r:id="rId27" location=":~:text=The%20First%20Amendment%20grants%20everyone,assemble%20peacefully%20and%20without%20violence" ref="J14"/>
    <hyperlink r:id="rId28" ref="I15"/>
    <hyperlink r:id="rId29" ref="J15"/>
    <hyperlink r:id="rId30" location=":~:text=Itliong%20was%20born%20on%20October,became%20a%20farmworker%20in%20California" ref="K15"/>
    <hyperlink r:id="rId31" ref="L15"/>
    <hyperlink r:id="rId32" ref="K16"/>
    <hyperlink r:id="rId33" ref="L16"/>
    <hyperlink r:id="rId34" ref="J19"/>
    <hyperlink r:id="rId35" ref="K19"/>
    <hyperlink r:id="rId36" ref="H20"/>
    <hyperlink r:id="rId37" ref="I20"/>
    <hyperlink r:id="rId38" ref="J20"/>
    <hyperlink r:id="rId39" ref="K20"/>
    <hyperlink r:id="rId40" ref="J21"/>
    <hyperlink r:id="rId41" ref="K21"/>
    <hyperlink r:id="rId42" ref="H22"/>
    <hyperlink r:id="rId43" ref="I22"/>
    <hyperlink r:id="rId44" location=":~:text=Itliong%20was%20born%20on%20October,became%20a%20farmworker%20in%20California" ref="J22"/>
    <hyperlink r:id="rId45" ref="K22"/>
    <hyperlink r:id="rId46" ref="G23"/>
    <hyperlink r:id="rId47" ref="H23"/>
    <hyperlink r:id="rId48" ref="I23"/>
    <hyperlink r:id="rId49" ref="J23"/>
    <hyperlink r:id="rId50" ref="K23"/>
    <hyperlink r:id="rId51" ref="L23"/>
    <hyperlink r:id="rId52" ref="G24"/>
    <hyperlink r:id="rId53" ref="I24"/>
    <hyperlink r:id="rId54" ref="J24"/>
    <hyperlink r:id="rId55" ref="I25"/>
  </hyperlinks>
  <drawing r:id="rId56"/>
  <tableParts count="1">
    <tablePart r:id="rId5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45678.06239583333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8.0</v>
      </c>
    </row>
    <row r="6">
      <c r="A6" s="12" t="s">
        <v>62</v>
      </c>
      <c r="B6" s="12" t="s">
        <v>63</v>
      </c>
      <c r="C6" s="12" t="s">
        <v>64</v>
      </c>
    </row>
    <row r="7">
      <c r="A7" s="14">
        <v>97.0</v>
      </c>
      <c r="B7" s="12" t="s">
        <v>65</v>
      </c>
      <c r="C7" s="12" t="s">
        <v>66</v>
      </c>
    </row>
    <row r="8">
      <c r="A8" s="14">
        <v>108.0</v>
      </c>
      <c r="B8" s="12" t="s">
        <v>65</v>
      </c>
      <c r="C8" s="12" t="s">
        <v>66</v>
      </c>
    </row>
    <row r="9">
      <c r="A9" s="14">
        <v>119.0</v>
      </c>
      <c r="B9" s="12" t="s">
        <v>65</v>
      </c>
      <c r="C9" s="12" t="s">
        <v>66</v>
      </c>
    </row>
    <row r="10">
      <c r="A10" s="14">
        <v>130.0</v>
      </c>
      <c r="B10" s="12" t="s">
        <v>65</v>
      </c>
      <c r="C10" s="12" t="s">
        <v>66</v>
      </c>
    </row>
    <row r="11">
      <c r="A11" s="14">
        <v>141.0</v>
      </c>
      <c r="B11" s="12" t="s">
        <v>65</v>
      </c>
      <c r="C11" s="12" t="s">
        <v>66</v>
      </c>
    </row>
    <row r="12">
      <c r="A12" s="14">
        <v>152.0</v>
      </c>
      <c r="B12" s="12" t="s">
        <v>65</v>
      </c>
      <c r="C12" s="12" t="s">
        <v>66</v>
      </c>
    </row>
    <row r="13">
      <c r="A13" s="14">
        <v>163.0</v>
      </c>
      <c r="B13" s="12" t="s">
        <v>65</v>
      </c>
      <c r="C13" s="12" t="s">
        <v>66</v>
      </c>
    </row>
    <row r="14">
      <c r="A14" s="14">
        <v>174.0</v>
      </c>
      <c r="B14" s="12" t="s">
        <v>65</v>
      </c>
      <c r="C14" s="12" t="s">
        <v>66</v>
      </c>
    </row>
  </sheetData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9.63"/>
    <col customWidth="1" min="3" max="10" width="16.38"/>
  </cols>
  <sheetData>
    <row r="1">
      <c r="A1" s="115" t="s">
        <v>0</v>
      </c>
      <c r="B1" s="115" t="s">
        <v>1</v>
      </c>
      <c r="C1" s="115" t="s">
        <v>1004</v>
      </c>
      <c r="D1" s="115" t="s">
        <v>1005</v>
      </c>
      <c r="E1" s="115" t="s">
        <v>1006</v>
      </c>
      <c r="F1" s="115" t="s">
        <v>1007</v>
      </c>
      <c r="G1" s="115" t="s">
        <v>1008</v>
      </c>
      <c r="H1" s="115" t="s">
        <v>1009</v>
      </c>
      <c r="I1" s="115" t="s">
        <v>1010</v>
      </c>
      <c r="J1" s="116" t="s">
        <v>1011</v>
      </c>
    </row>
    <row r="2">
      <c r="A2" s="117">
        <v>3.0</v>
      </c>
      <c r="B2" s="117">
        <v>1.0</v>
      </c>
      <c r="C2" s="118" t="s">
        <v>1012</v>
      </c>
      <c r="D2" s="118" t="s">
        <v>1013</v>
      </c>
      <c r="E2" s="118" t="s">
        <v>1014</v>
      </c>
      <c r="F2" s="118" t="s">
        <v>1015</v>
      </c>
      <c r="G2" s="118" t="s">
        <v>1013</v>
      </c>
      <c r="H2" s="119"/>
      <c r="I2" s="119"/>
      <c r="J2" s="120"/>
    </row>
    <row r="3">
      <c r="A3" s="117">
        <v>3.0</v>
      </c>
      <c r="B3" s="117">
        <v>2.0</v>
      </c>
      <c r="C3" s="118" t="s">
        <v>1016</v>
      </c>
      <c r="D3" s="118" t="s">
        <v>1014</v>
      </c>
      <c r="E3" s="118" t="s">
        <v>1017</v>
      </c>
      <c r="F3" s="119"/>
      <c r="G3" s="119"/>
      <c r="H3" s="119"/>
      <c r="I3" s="119"/>
      <c r="J3" s="120"/>
    </row>
    <row r="4">
      <c r="A4" s="117">
        <v>3.0</v>
      </c>
      <c r="B4" s="117">
        <v>3.0</v>
      </c>
      <c r="C4" s="118" t="s">
        <v>1017</v>
      </c>
      <c r="D4" s="118" t="s">
        <v>1017</v>
      </c>
      <c r="E4" s="119"/>
      <c r="F4" s="119"/>
      <c r="G4" s="119"/>
      <c r="H4" s="119"/>
      <c r="I4" s="119"/>
      <c r="J4" s="120"/>
    </row>
    <row r="5">
      <c r="A5" s="117">
        <v>3.0</v>
      </c>
      <c r="B5" s="117">
        <v>4.0</v>
      </c>
      <c r="C5" s="118" t="s">
        <v>1017</v>
      </c>
      <c r="D5" s="118" t="s">
        <v>641</v>
      </c>
      <c r="E5" s="118" t="s">
        <v>1018</v>
      </c>
      <c r="F5" s="118" t="s">
        <v>1018</v>
      </c>
      <c r="G5" s="118" t="s">
        <v>1014</v>
      </c>
      <c r="H5" s="118" t="s">
        <v>1014</v>
      </c>
      <c r="I5" s="118" t="s">
        <v>1014</v>
      </c>
      <c r="J5" s="120"/>
    </row>
    <row r="6">
      <c r="A6" s="117">
        <v>3.0</v>
      </c>
      <c r="B6" s="117">
        <v>5.0</v>
      </c>
      <c r="C6" s="118" t="s">
        <v>1017</v>
      </c>
      <c r="D6" s="118" t="s">
        <v>1017</v>
      </c>
      <c r="E6" s="118" t="s">
        <v>1016</v>
      </c>
      <c r="F6" s="118" t="s">
        <v>1012</v>
      </c>
      <c r="G6" s="119"/>
      <c r="H6" s="119"/>
      <c r="I6" s="119"/>
      <c r="J6" s="120"/>
    </row>
    <row r="7">
      <c r="A7" s="117">
        <v>3.0</v>
      </c>
      <c r="B7" s="117">
        <v>6.0</v>
      </c>
      <c r="C7" s="118" t="s">
        <v>1014</v>
      </c>
      <c r="D7" s="119"/>
      <c r="E7" s="119"/>
      <c r="F7" s="119"/>
      <c r="G7" s="119"/>
      <c r="H7" s="119"/>
      <c r="I7" s="119"/>
      <c r="J7" s="120"/>
    </row>
    <row r="8">
      <c r="A8" s="117">
        <v>3.0</v>
      </c>
      <c r="B8" s="117">
        <v>7.0</v>
      </c>
      <c r="C8" s="118" t="s">
        <v>1012</v>
      </c>
      <c r="D8" s="118" t="s">
        <v>1012</v>
      </c>
      <c r="E8" s="118" t="s">
        <v>1014</v>
      </c>
      <c r="F8" s="118" t="s">
        <v>1012</v>
      </c>
      <c r="G8" s="118" t="s">
        <v>641</v>
      </c>
      <c r="H8" s="118" t="s">
        <v>641</v>
      </c>
      <c r="I8" s="119"/>
      <c r="J8" s="120"/>
    </row>
    <row r="9">
      <c r="A9" s="117">
        <v>3.0</v>
      </c>
      <c r="B9" s="117">
        <v>8.0</v>
      </c>
      <c r="C9" s="118" t="s">
        <v>1012</v>
      </c>
      <c r="D9" s="119"/>
      <c r="E9" s="119"/>
      <c r="F9" s="119"/>
      <c r="G9" s="119"/>
      <c r="H9" s="119"/>
      <c r="I9" s="119"/>
      <c r="J9" s="120"/>
    </row>
    <row r="10">
      <c r="A10" s="117">
        <v>4.0</v>
      </c>
      <c r="B10" s="117">
        <v>1.0</v>
      </c>
      <c r="C10" s="118" t="s">
        <v>1017</v>
      </c>
      <c r="D10" s="118" t="s">
        <v>1014</v>
      </c>
      <c r="E10" s="118" t="s">
        <v>1019</v>
      </c>
      <c r="F10" s="119"/>
      <c r="G10" s="119"/>
      <c r="H10" s="119"/>
      <c r="I10" s="119"/>
      <c r="J10" s="120"/>
    </row>
    <row r="11">
      <c r="A11" s="117">
        <v>4.0</v>
      </c>
      <c r="B11" s="117">
        <v>2.0</v>
      </c>
      <c r="C11" s="118" t="s">
        <v>1014</v>
      </c>
      <c r="D11" s="118" t="s">
        <v>1012</v>
      </c>
      <c r="E11" s="119"/>
      <c r="F11" s="119"/>
      <c r="G11" s="119"/>
      <c r="H11" s="119"/>
      <c r="I11" s="119"/>
      <c r="J11" s="120"/>
    </row>
    <row r="12">
      <c r="A12" s="117">
        <v>4.0</v>
      </c>
      <c r="B12" s="117">
        <v>3.0</v>
      </c>
      <c r="C12" s="118" t="s">
        <v>1017</v>
      </c>
      <c r="D12" s="118" t="s">
        <v>1017</v>
      </c>
      <c r="E12" s="119"/>
      <c r="F12" s="119"/>
      <c r="G12" s="119"/>
      <c r="H12" s="119"/>
      <c r="I12" s="119"/>
      <c r="J12" s="120"/>
    </row>
    <row r="13">
      <c r="A13" s="117">
        <v>4.0</v>
      </c>
      <c r="B13" s="117">
        <v>4.0</v>
      </c>
      <c r="C13" s="118" t="s">
        <v>1017</v>
      </c>
      <c r="D13" s="118" t="s">
        <v>1014</v>
      </c>
      <c r="E13" s="118" t="s">
        <v>1012</v>
      </c>
      <c r="F13" s="118" t="s">
        <v>641</v>
      </c>
      <c r="G13" s="118" t="s">
        <v>641</v>
      </c>
      <c r="H13" s="119"/>
      <c r="I13" s="119"/>
      <c r="J13" s="120"/>
    </row>
    <row r="14">
      <c r="A14" s="117">
        <v>4.0</v>
      </c>
      <c r="B14" s="117">
        <v>5.0</v>
      </c>
      <c r="C14" s="118" t="s">
        <v>1017</v>
      </c>
      <c r="D14" s="118" t="s">
        <v>1020</v>
      </c>
      <c r="E14" s="119"/>
      <c r="F14" s="119"/>
      <c r="G14" s="119"/>
      <c r="H14" s="119"/>
      <c r="I14" s="119"/>
      <c r="J14" s="120"/>
    </row>
    <row r="15">
      <c r="A15" s="117">
        <v>4.0</v>
      </c>
      <c r="B15" s="117">
        <v>6.0</v>
      </c>
      <c r="C15" s="118" t="s">
        <v>1021</v>
      </c>
      <c r="D15" s="118" t="s">
        <v>1014</v>
      </c>
      <c r="E15" s="119"/>
      <c r="F15" s="119"/>
      <c r="G15" s="119"/>
      <c r="H15" s="119"/>
      <c r="I15" s="119"/>
      <c r="J15" s="120"/>
    </row>
    <row r="16">
      <c r="A16" s="117">
        <v>4.0</v>
      </c>
      <c r="B16" s="117">
        <v>7.0</v>
      </c>
      <c r="C16" s="118" t="s">
        <v>1021</v>
      </c>
      <c r="D16" s="118" t="s">
        <v>1021</v>
      </c>
      <c r="E16" s="118" t="s">
        <v>1022</v>
      </c>
      <c r="F16" s="118" t="s">
        <v>1021</v>
      </c>
      <c r="G16" s="119"/>
      <c r="H16" s="119"/>
      <c r="I16" s="119"/>
      <c r="J16" s="120"/>
    </row>
    <row r="17">
      <c r="A17" s="117">
        <v>4.0</v>
      </c>
      <c r="B17" s="117">
        <v>8.0</v>
      </c>
      <c r="C17" s="118" t="s">
        <v>1014</v>
      </c>
      <c r="D17" s="118" t="s">
        <v>1014</v>
      </c>
      <c r="E17" s="119"/>
      <c r="F17" s="119"/>
      <c r="G17" s="119"/>
      <c r="H17" s="119"/>
      <c r="I17" s="119"/>
      <c r="J17" s="120"/>
    </row>
    <row r="18">
      <c r="A18" s="117">
        <v>5.0</v>
      </c>
      <c r="B18" s="117">
        <v>1.0</v>
      </c>
      <c r="C18" s="118" t="s">
        <v>1013</v>
      </c>
      <c r="D18" s="118" t="s">
        <v>1016</v>
      </c>
      <c r="E18" s="118" t="s">
        <v>1017</v>
      </c>
      <c r="F18" s="118" t="s">
        <v>1016</v>
      </c>
      <c r="G18" s="119"/>
      <c r="H18" s="119"/>
      <c r="I18" s="119"/>
      <c r="J18" s="120"/>
    </row>
    <row r="19">
      <c r="A19" s="117">
        <v>5.0</v>
      </c>
      <c r="B19" s="117">
        <v>2.0</v>
      </c>
      <c r="C19" s="118" t="s">
        <v>1021</v>
      </c>
      <c r="D19" s="118" t="s">
        <v>1022</v>
      </c>
      <c r="E19" s="118" t="s">
        <v>1012</v>
      </c>
      <c r="F19" s="119"/>
      <c r="G19" s="119"/>
      <c r="H19" s="119"/>
      <c r="I19" s="119"/>
      <c r="J19" s="120"/>
    </row>
    <row r="20">
      <c r="A20" s="117">
        <v>5.0</v>
      </c>
      <c r="B20" s="117">
        <v>3.0</v>
      </c>
      <c r="C20" s="118" t="s">
        <v>1023</v>
      </c>
      <c r="D20" s="119"/>
      <c r="E20" s="119"/>
      <c r="F20" s="119"/>
      <c r="G20" s="119"/>
      <c r="H20" s="119"/>
      <c r="I20" s="119"/>
      <c r="J20" s="120"/>
    </row>
    <row r="21">
      <c r="A21" s="117">
        <v>5.0</v>
      </c>
      <c r="B21" s="117">
        <v>4.0</v>
      </c>
      <c r="C21" s="118" t="s">
        <v>1012</v>
      </c>
      <c r="D21" s="118" t="s">
        <v>1022</v>
      </c>
      <c r="E21" s="118" t="s">
        <v>641</v>
      </c>
      <c r="F21" s="119"/>
      <c r="G21" s="119"/>
      <c r="H21" s="119"/>
      <c r="I21" s="119"/>
      <c r="J21" s="120"/>
    </row>
    <row r="22">
      <c r="A22" s="117">
        <v>5.0</v>
      </c>
      <c r="B22" s="117">
        <v>5.0</v>
      </c>
      <c r="C22" s="118" t="s">
        <v>1014</v>
      </c>
      <c r="D22" s="119"/>
      <c r="E22" s="119"/>
      <c r="F22" s="119"/>
      <c r="G22" s="119"/>
      <c r="H22" s="119"/>
      <c r="I22" s="119"/>
      <c r="J22" s="120"/>
    </row>
    <row r="23">
      <c r="A23" s="117">
        <v>5.0</v>
      </c>
      <c r="B23" s="117">
        <v>6.0</v>
      </c>
      <c r="C23" s="118" t="s">
        <v>1012</v>
      </c>
      <c r="D23" s="119"/>
      <c r="E23" s="119"/>
      <c r="F23" s="119"/>
      <c r="G23" s="119"/>
      <c r="H23" s="119"/>
      <c r="I23" s="119"/>
      <c r="J23" s="120"/>
    </row>
    <row r="24">
      <c r="A24" s="117">
        <v>5.0</v>
      </c>
      <c r="B24" s="117">
        <v>7.0</v>
      </c>
      <c r="C24" s="118" t="s">
        <v>1013</v>
      </c>
      <c r="D24" s="118" t="s">
        <v>1021</v>
      </c>
      <c r="E24" s="119"/>
      <c r="F24" s="119"/>
      <c r="G24" s="119"/>
      <c r="H24" s="119"/>
      <c r="I24" s="119"/>
      <c r="J24" s="120"/>
    </row>
    <row r="25">
      <c r="A25" s="117">
        <v>5.0</v>
      </c>
      <c r="B25" s="117">
        <v>8.0</v>
      </c>
      <c r="C25" s="118" t="s">
        <v>1014</v>
      </c>
      <c r="D25" s="118" t="s">
        <v>1021</v>
      </c>
      <c r="E25" s="119"/>
      <c r="F25" s="119"/>
      <c r="G25" s="119"/>
      <c r="H25" s="119"/>
      <c r="I25" s="119"/>
      <c r="J25" s="120"/>
    </row>
    <row r="26">
      <c r="A26" s="121"/>
      <c r="B26" s="121"/>
      <c r="C26" s="121"/>
      <c r="D26" s="121"/>
      <c r="E26" s="121"/>
      <c r="F26" s="121"/>
      <c r="G26" s="121"/>
      <c r="H26" s="121"/>
      <c r="I26" s="121"/>
      <c r="J26" s="120"/>
    </row>
    <row r="27">
      <c r="A27" s="121"/>
      <c r="B27" s="121"/>
      <c r="C27" s="121"/>
      <c r="D27" s="121"/>
      <c r="E27" s="121"/>
      <c r="F27" s="121"/>
      <c r="G27" s="121"/>
      <c r="H27" s="121"/>
      <c r="I27" s="121"/>
      <c r="J27" s="120"/>
    </row>
    <row r="28">
      <c r="A28" s="121"/>
      <c r="B28" s="121"/>
      <c r="C28" s="121"/>
      <c r="D28" s="121"/>
      <c r="E28" s="121"/>
      <c r="F28" s="121"/>
      <c r="G28" s="121"/>
      <c r="H28" s="121"/>
      <c r="I28" s="121"/>
      <c r="J28" s="120"/>
    </row>
    <row r="29">
      <c r="A29" s="121"/>
      <c r="B29" s="121"/>
      <c r="C29" s="121"/>
      <c r="D29" s="121"/>
      <c r="E29" s="121"/>
      <c r="F29" s="121"/>
      <c r="G29" s="121"/>
      <c r="H29" s="121"/>
      <c r="I29" s="121"/>
      <c r="J29" s="120"/>
    </row>
    <row r="30">
      <c r="A30" s="121"/>
      <c r="B30" s="121"/>
      <c r="C30" s="121"/>
      <c r="D30" s="121"/>
      <c r="E30" s="121"/>
      <c r="F30" s="121"/>
      <c r="G30" s="121"/>
      <c r="H30" s="121"/>
      <c r="I30" s="121"/>
      <c r="J30" s="120"/>
    </row>
    <row r="31">
      <c r="A31" s="121"/>
      <c r="B31" s="121"/>
      <c r="C31" s="121"/>
      <c r="D31" s="121"/>
      <c r="E31" s="121"/>
      <c r="F31" s="121"/>
      <c r="G31" s="121"/>
      <c r="H31" s="121"/>
      <c r="I31" s="121"/>
      <c r="J31" s="120"/>
    </row>
    <row r="32">
      <c r="A32" s="121"/>
      <c r="B32" s="121"/>
      <c r="C32" s="121"/>
      <c r="D32" s="121"/>
      <c r="E32" s="121"/>
      <c r="F32" s="121"/>
      <c r="G32" s="121"/>
      <c r="H32" s="121"/>
      <c r="I32" s="121"/>
      <c r="J32" s="120"/>
    </row>
    <row r="33">
      <c r="A33" s="121"/>
      <c r="B33" s="121"/>
      <c r="C33" s="121"/>
      <c r="D33" s="121"/>
      <c r="E33" s="121"/>
      <c r="F33" s="121"/>
      <c r="G33" s="121"/>
      <c r="H33" s="121"/>
      <c r="I33" s="121"/>
      <c r="J33" s="120"/>
    </row>
    <row r="34">
      <c r="A34" s="121"/>
      <c r="B34" s="121"/>
      <c r="C34" s="121"/>
      <c r="D34" s="121"/>
      <c r="E34" s="121"/>
      <c r="F34" s="121"/>
      <c r="G34" s="121"/>
      <c r="H34" s="121"/>
      <c r="I34" s="121"/>
      <c r="J34" s="120"/>
    </row>
    <row r="35">
      <c r="A35" s="121"/>
      <c r="B35" s="121"/>
      <c r="C35" s="121"/>
      <c r="D35" s="121"/>
      <c r="E35" s="121"/>
      <c r="F35" s="121"/>
      <c r="G35" s="121"/>
      <c r="H35" s="121"/>
      <c r="I35" s="121"/>
      <c r="J35" s="120"/>
    </row>
    <row r="36">
      <c r="A36" s="121"/>
      <c r="B36" s="121"/>
      <c r="C36" s="121"/>
      <c r="D36" s="121"/>
      <c r="E36" s="121"/>
      <c r="F36" s="121"/>
      <c r="G36" s="121"/>
      <c r="H36" s="121"/>
      <c r="I36" s="121"/>
      <c r="J36" s="120"/>
    </row>
    <row r="37">
      <c r="A37" s="121"/>
      <c r="B37" s="121"/>
      <c r="C37" s="121"/>
      <c r="D37" s="121"/>
      <c r="E37" s="121"/>
      <c r="F37" s="121"/>
      <c r="G37" s="121"/>
      <c r="H37" s="121"/>
      <c r="I37" s="121"/>
      <c r="J37" s="120"/>
    </row>
    <row r="38">
      <c r="A38" s="121"/>
      <c r="B38" s="121"/>
      <c r="C38" s="121"/>
      <c r="D38" s="121"/>
      <c r="E38" s="121"/>
      <c r="F38" s="121"/>
      <c r="G38" s="121"/>
      <c r="H38" s="121"/>
      <c r="I38" s="121"/>
      <c r="J38" s="120"/>
    </row>
    <row r="39">
      <c r="A39" s="121"/>
      <c r="B39" s="121"/>
      <c r="C39" s="121"/>
      <c r="D39" s="121"/>
      <c r="E39" s="121"/>
      <c r="F39" s="121"/>
      <c r="G39" s="121"/>
      <c r="H39" s="121"/>
      <c r="I39" s="121"/>
      <c r="J39" s="120"/>
    </row>
    <row r="40">
      <c r="A40" s="121"/>
      <c r="B40" s="121"/>
      <c r="C40" s="121"/>
      <c r="D40" s="121"/>
      <c r="E40" s="121"/>
      <c r="F40" s="121"/>
      <c r="G40" s="121"/>
      <c r="H40" s="121"/>
      <c r="I40" s="121"/>
      <c r="J40" s="120"/>
    </row>
    <row r="41">
      <c r="A41" s="121"/>
      <c r="B41" s="121"/>
      <c r="C41" s="121"/>
      <c r="D41" s="121"/>
      <c r="E41" s="121"/>
      <c r="F41" s="121"/>
      <c r="G41" s="121"/>
      <c r="H41" s="121"/>
      <c r="I41" s="121"/>
      <c r="J41" s="120"/>
    </row>
    <row r="42">
      <c r="A42" s="121"/>
      <c r="B42" s="121"/>
      <c r="C42" s="121"/>
      <c r="D42" s="121"/>
      <c r="E42" s="121"/>
      <c r="F42" s="121"/>
      <c r="G42" s="121"/>
      <c r="H42" s="121"/>
      <c r="I42" s="121"/>
      <c r="J42" s="120"/>
    </row>
    <row r="43">
      <c r="A43" s="121"/>
      <c r="B43" s="121"/>
      <c r="C43" s="121"/>
      <c r="D43" s="121"/>
      <c r="E43" s="121"/>
      <c r="F43" s="121"/>
      <c r="G43" s="121"/>
      <c r="H43" s="121"/>
      <c r="I43" s="121"/>
      <c r="J43" s="120"/>
    </row>
    <row r="44">
      <c r="A44" s="121"/>
      <c r="B44" s="121"/>
      <c r="C44" s="121"/>
      <c r="D44" s="121"/>
      <c r="E44" s="121"/>
      <c r="F44" s="121"/>
      <c r="G44" s="121"/>
      <c r="H44" s="121"/>
      <c r="I44" s="121"/>
      <c r="J44" s="120"/>
    </row>
    <row r="45">
      <c r="A45" s="121"/>
      <c r="B45" s="121"/>
      <c r="C45" s="121"/>
      <c r="D45" s="121"/>
      <c r="E45" s="121"/>
      <c r="F45" s="121"/>
      <c r="G45" s="121"/>
      <c r="H45" s="121"/>
      <c r="I45" s="121"/>
      <c r="J45" s="120"/>
    </row>
    <row r="46">
      <c r="A46" s="121"/>
      <c r="B46" s="121"/>
      <c r="C46" s="121"/>
      <c r="D46" s="121"/>
      <c r="E46" s="121"/>
      <c r="F46" s="121"/>
      <c r="G46" s="121"/>
      <c r="H46" s="121"/>
      <c r="I46" s="121"/>
      <c r="J46" s="120"/>
    </row>
    <row r="47">
      <c r="A47" s="121"/>
      <c r="B47" s="121"/>
      <c r="C47" s="121"/>
      <c r="D47" s="121"/>
      <c r="E47" s="121"/>
      <c r="F47" s="121"/>
      <c r="G47" s="121"/>
      <c r="H47" s="121"/>
      <c r="I47" s="121"/>
      <c r="J47" s="120"/>
    </row>
    <row r="48">
      <c r="A48" s="121"/>
      <c r="B48" s="121"/>
      <c r="C48" s="121"/>
      <c r="D48" s="121"/>
      <c r="E48" s="121"/>
      <c r="F48" s="121"/>
      <c r="G48" s="121"/>
      <c r="H48" s="121"/>
      <c r="I48" s="121"/>
      <c r="J48" s="120"/>
    </row>
    <row r="49">
      <c r="A49" s="121"/>
      <c r="B49" s="121"/>
      <c r="C49" s="121"/>
      <c r="D49" s="121"/>
      <c r="E49" s="121"/>
      <c r="F49" s="121"/>
      <c r="G49" s="121"/>
      <c r="H49" s="121"/>
      <c r="I49" s="121"/>
      <c r="J49" s="120"/>
    </row>
    <row r="50">
      <c r="A50" s="121"/>
      <c r="B50" s="121"/>
      <c r="C50" s="121"/>
      <c r="D50" s="121"/>
      <c r="E50" s="121"/>
      <c r="F50" s="121"/>
      <c r="G50" s="121"/>
      <c r="H50" s="121"/>
      <c r="I50" s="121"/>
      <c r="J50" s="120"/>
    </row>
    <row r="51">
      <c r="A51" s="121"/>
      <c r="B51" s="121"/>
      <c r="C51" s="121"/>
      <c r="D51" s="121"/>
      <c r="E51" s="121"/>
      <c r="F51" s="121"/>
      <c r="G51" s="121"/>
      <c r="H51" s="121"/>
      <c r="I51" s="121"/>
      <c r="J51" s="120"/>
    </row>
    <row r="52">
      <c r="A52" s="121"/>
      <c r="B52" s="121"/>
      <c r="C52" s="121"/>
      <c r="D52" s="121"/>
      <c r="E52" s="121"/>
      <c r="F52" s="121"/>
      <c r="G52" s="121"/>
      <c r="H52" s="121"/>
      <c r="I52" s="121"/>
      <c r="J52" s="120"/>
    </row>
    <row r="53">
      <c r="A53" s="121"/>
      <c r="B53" s="121"/>
      <c r="C53" s="121"/>
      <c r="D53" s="121"/>
      <c r="E53" s="121"/>
      <c r="F53" s="121"/>
      <c r="G53" s="121"/>
      <c r="H53" s="121"/>
      <c r="I53" s="121"/>
      <c r="J53" s="120"/>
    </row>
    <row r="54">
      <c r="A54" s="121"/>
      <c r="B54" s="121"/>
      <c r="C54" s="121"/>
      <c r="D54" s="121"/>
      <c r="E54" s="121"/>
      <c r="F54" s="121"/>
      <c r="G54" s="121"/>
      <c r="H54" s="121"/>
      <c r="I54" s="121"/>
      <c r="J54" s="120"/>
    </row>
    <row r="55">
      <c r="A55" s="121"/>
      <c r="B55" s="121"/>
      <c r="C55" s="121"/>
      <c r="D55" s="121"/>
      <c r="E55" s="121"/>
      <c r="F55" s="121"/>
      <c r="G55" s="121"/>
      <c r="H55" s="121"/>
      <c r="I55" s="121"/>
      <c r="J55" s="120"/>
    </row>
    <row r="56">
      <c r="A56" s="121"/>
      <c r="B56" s="121"/>
      <c r="C56" s="121"/>
      <c r="D56" s="121"/>
      <c r="E56" s="121"/>
      <c r="F56" s="121"/>
      <c r="G56" s="121"/>
      <c r="H56" s="121"/>
      <c r="I56" s="121"/>
      <c r="J56" s="120"/>
    </row>
    <row r="57">
      <c r="A57" s="121"/>
      <c r="B57" s="121"/>
      <c r="C57" s="121"/>
      <c r="D57" s="121"/>
      <c r="E57" s="121"/>
      <c r="F57" s="121"/>
      <c r="G57" s="121"/>
      <c r="H57" s="121"/>
      <c r="I57" s="121"/>
      <c r="J57" s="120"/>
    </row>
    <row r="58">
      <c r="A58" s="121"/>
      <c r="B58" s="121"/>
      <c r="C58" s="121"/>
      <c r="D58" s="121"/>
      <c r="E58" s="121"/>
      <c r="F58" s="121"/>
      <c r="G58" s="121"/>
      <c r="H58" s="121"/>
      <c r="I58" s="121"/>
      <c r="J58" s="120"/>
    </row>
    <row r="59">
      <c r="A59" s="121"/>
      <c r="B59" s="121"/>
      <c r="C59" s="121"/>
      <c r="D59" s="121"/>
      <c r="E59" s="121"/>
      <c r="F59" s="121"/>
      <c r="G59" s="121"/>
      <c r="H59" s="121"/>
      <c r="I59" s="121"/>
      <c r="J59" s="120"/>
    </row>
    <row r="60">
      <c r="A60" s="121"/>
      <c r="B60" s="121"/>
      <c r="C60" s="121"/>
      <c r="D60" s="121"/>
      <c r="E60" s="121"/>
      <c r="F60" s="121"/>
      <c r="G60" s="121"/>
      <c r="H60" s="121"/>
      <c r="I60" s="121"/>
      <c r="J60" s="120"/>
    </row>
    <row r="61">
      <c r="A61" s="121"/>
      <c r="B61" s="121"/>
      <c r="C61" s="121"/>
      <c r="D61" s="121"/>
      <c r="E61" s="121"/>
      <c r="F61" s="121"/>
      <c r="G61" s="121"/>
      <c r="H61" s="121"/>
      <c r="I61" s="121"/>
      <c r="J61" s="120"/>
    </row>
    <row r="62">
      <c r="A62" s="121"/>
      <c r="B62" s="121"/>
      <c r="C62" s="121"/>
      <c r="D62" s="121"/>
      <c r="E62" s="121"/>
      <c r="F62" s="121"/>
      <c r="G62" s="121"/>
      <c r="H62" s="121"/>
      <c r="I62" s="121"/>
      <c r="J62" s="120"/>
    </row>
    <row r="63">
      <c r="A63" s="121"/>
      <c r="B63" s="121"/>
      <c r="C63" s="121"/>
      <c r="D63" s="121"/>
      <c r="E63" s="121"/>
      <c r="F63" s="121"/>
      <c r="G63" s="121"/>
      <c r="H63" s="121"/>
      <c r="I63" s="121"/>
      <c r="J63" s="120"/>
    </row>
    <row r="64">
      <c r="A64" s="121"/>
      <c r="B64" s="121"/>
      <c r="C64" s="121"/>
      <c r="D64" s="121"/>
      <c r="E64" s="121"/>
      <c r="F64" s="121"/>
      <c r="G64" s="121"/>
      <c r="H64" s="121"/>
      <c r="I64" s="121"/>
      <c r="J64" s="120"/>
    </row>
    <row r="65">
      <c r="A65" s="121"/>
      <c r="B65" s="121"/>
      <c r="C65" s="121"/>
      <c r="D65" s="121"/>
      <c r="E65" s="121"/>
      <c r="F65" s="121"/>
      <c r="G65" s="121"/>
      <c r="H65" s="121"/>
      <c r="I65" s="121"/>
      <c r="J65" s="120"/>
    </row>
    <row r="66">
      <c r="A66" s="121"/>
      <c r="B66" s="121"/>
      <c r="C66" s="121"/>
      <c r="D66" s="121"/>
      <c r="E66" s="121"/>
      <c r="F66" s="121"/>
      <c r="G66" s="121"/>
      <c r="H66" s="121"/>
      <c r="I66" s="121"/>
      <c r="J66" s="120"/>
    </row>
    <row r="67">
      <c r="A67" s="121"/>
      <c r="B67" s="121"/>
      <c r="C67" s="121"/>
      <c r="D67" s="121"/>
      <c r="E67" s="121"/>
      <c r="F67" s="121"/>
      <c r="G67" s="121"/>
      <c r="H67" s="121"/>
      <c r="I67" s="121"/>
      <c r="J67" s="120"/>
    </row>
    <row r="68">
      <c r="A68" s="121"/>
      <c r="B68" s="121"/>
      <c r="C68" s="121"/>
      <c r="D68" s="121"/>
      <c r="E68" s="121"/>
      <c r="F68" s="121"/>
      <c r="G68" s="121"/>
      <c r="H68" s="121"/>
      <c r="I68" s="121"/>
      <c r="J68" s="120"/>
    </row>
    <row r="69">
      <c r="A69" s="121"/>
      <c r="B69" s="121"/>
      <c r="C69" s="121"/>
      <c r="D69" s="121"/>
      <c r="E69" s="121"/>
      <c r="F69" s="121"/>
      <c r="G69" s="121"/>
      <c r="H69" s="121"/>
      <c r="I69" s="121"/>
      <c r="J69" s="120"/>
    </row>
    <row r="70">
      <c r="A70" s="121"/>
      <c r="B70" s="121"/>
      <c r="C70" s="121"/>
      <c r="D70" s="121"/>
      <c r="E70" s="121"/>
      <c r="F70" s="121"/>
      <c r="G70" s="121"/>
      <c r="H70" s="121"/>
      <c r="I70" s="121"/>
      <c r="J70" s="120"/>
    </row>
    <row r="71">
      <c r="A71" s="121"/>
      <c r="B71" s="121"/>
      <c r="C71" s="121"/>
      <c r="D71" s="121"/>
      <c r="E71" s="121"/>
      <c r="F71" s="121"/>
      <c r="G71" s="121"/>
      <c r="H71" s="121"/>
      <c r="I71" s="121"/>
      <c r="J71" s="120"/>
    </row>
    <row r="72">
      <c r="A72" s="121"/>
      <c r="B72" s="121"/>
      <c r="C72" s="121"/>
      <c r="D72" s="121"/>
      <c r="E72" s="121"/>
      <c r="F72" s="121"/>
      <c r="G72" s="121"/>
      <c r="H72" s="121"/>
      <c r="I72" s="121"/>
      <c r="J72" s="120"/>
    </row>
    <row r="73">
      <c r="A73" s="121"/>
      <c r="B73" s="121"/>
      <c r="C73" s="121"/>
      <c r="D73" s="121"/>
      <c r="E73" s="121"/>
      <c r="F73" s="121"/>
      <c r="G73" s="121"/>
      <c r="H73" s="121"/>
      <c r="I73" s="121"/>
      <c r="J73" s="120"/>
    </row>
    <row r="74">
      <c r="A74" s="121"/>
      <c r="B74" s="121"/>
      <c r="C74" s="121"/>
      <c r="D74" s="121"/>
      <c r="E74" s="121"/>
      <c r="F74" s="121"/>
      <c r="G74" s="121"/>
      <c r="H74" s="121"/>
      <c r="I74" s="121"/>
      <c r="J74" s="120"/>
    </row>
    <row r="75">
      <c r="A75" s="121"/>
      <c r="B75" s="121"/>
      <c r="C75" s="121"/>
      <c r="D75" s="121"/>
      <c r="E75" s="121"/>
      <c r="F75" s="121"/>
      <c r="G75" s="121"/>
      <c r="H75" s="121"/>
      <c r="I75" s="121"/>
      <c r="J75" s="120"/>
    </row>
    <row r="76">
      <c r="A76" s="121"/>
      <c r="B76" s="121"/>
      <c r="C76" s="121"/>
      <c r="D76" s="121"/>
      <c r="E76" s="121"/>
      <c r="F76" s="121"/>
      <c r="G76" s="121"/>
      <c r="H76" s="121"/>
      <c r="I76" s="121"/>
      <c r="J76" s="120"/>
    </row>
    <row r="77">
      <c r="A77" s="121"/>
      <c r="B77" s="121"/>
      <c r="C77" s="121"/>
      <c r="D77" s="121"/>
      <c r="E77" s="121"/>
      <c r="F77" s="121"/>
      <c r="G77" s="121"/>
      <c r="H77" s="121"/>
      <c r="I77" s="121"/>
      <c r="J77" s="120"/>
    </row>
    <row r="78">
      <c r="A78" s="121"/>
      <c r="B78" s="121"/>
      <c r="C78" s="121"/>
      <c r="D78" s="121"/>
      <c r="E78" s="121"/>
      <c r="F78" s="121"/>
      <c r="G78" s="121"/>
      <c r="H78" s="121"/>
      <c r="I78" s="121"/>
      <c r="J78" s="120"/>
    </row>
    <row r="79">
      <c r="A79" s="121"/>
      <c r="B79" s="121"/>
      <c r="C79" s="121"/>
      <c r="D79" s="121"/>
      <c r="E79" s="121"/>
      <c r="F79" s="121"/>
      <c r="G79" s="121"/>
      <c r="H79" s="121"/>
      <c r="I79" s="121"/>
      <c r="J79" s="120"/>
    </row>
    <row r="80">
      <c r="A80" s="121"/>
      <c r="B80" s="121"/>
      <c r="C80" s="121"/>
      <c r="D80" s="121"/>
      <c r="E80" s="121"/>
      <c r="F80" s="121"/>
      <c r="G80" s="121"/>
      <c r="H80" s="121"/>
      <c r="I80" s="121"/>
      <c r="J80" s="120"/>
    </row>
    <row r="81">
      <c r="A81" s="121"/>
      <c r="B81" s="121"/>
      <c r="C81" s="121"/>
      <c r="D81" s="121"/>
      <c r="E81" s="121"/>
      <c r="F81" s="121"/>
      <c r="G81" s="121"/>
      <c r="H81" s="121"/>
      <c r="I81" s="121"/>
      <c r="J81" s="120"/>
    </row>
    <row r="82">
      <c r="A82" s="121"/>
      <c r="B82" s="121"/>
      <c r="C82" s="121"/>
      <c r="D82" s="121"/>
      <c r="E82" s="121"/>
      <c r="F82" s="121"/>
      <c r="G82" s="121"/>
      <c r="H82" s="121"/>
      <c r="I82" s="121"/>
      <c r="J82" s="120"/>
    </row>
    <row r="83">
      <c r="A83" s="121"/>
      <c r="B83" s="121"/>
      <c r="C83" s="121"/>
      <c r="D83" s="121"/>
      <c r="E83" s="121"/>
      <c r="F83" s="121"/>
      <c r="G83" s="121"/>
      <c r="H83" s="121"/>
      <c r="I83" s="121"/>
      <c r="J83" s="120"/>
    </row>
    <row r="84">
      <c r="A84" s="121"/>
      <c r="B84" s="121"/>
      <c r="C84" s="121"/>
      <c r="D84" s="121"/>
      <c r="E84" s="121"/>
      <c r="F84" s="121"/>
      <c r="G84" s="121"/>
      <c r="H84" s="121"/>
      <c r="I84" s="121"/>
      <c r="J84" s="120"/>
    </row>
    <row r="85">
      <c r="A85" s="121"/>
      <c r="B85" s="121"/>
      <c r="C85" s="121"/>
      <c r="D85" s="121"/>
      <c r="E85" s="121"/>
      <c r="F85" s="121"/>
      <c r="G85" s="121"/>
      <c r="H85" s="121"/>
      <c r="I85" s="121"/>
      <c r="J85" s="120"/>
    </row>
    <row r="86">
      <c r="A86" s="121"/>
      <c r="B86" s="121"/>
      <c r="C86" s="121"/>
      <c r="D86" s="121"/>
      <c r="E86" s="121"/>
      <c r="F86" s="121"/>
      <c r="G86" s="121"/>
      <c r="H86" s="121"/>
      <c r="I86" s="121"/>
      <c r="J86" s="120"/>
    </row>
    <row r="87">
      <c r="A87" s="121"/>
      <c r="B87" s="121"/>
      <c r="C87" s="121"/>
      <c r="D87" s="121"/>
      <c r="E87" s="121"/>
      <c r="F87" s="121"/>
      <c r="G87" s="121"/>
      <c r="H87" s="121"/>
      <c r="I87" s="121"/>
      <c r="J87" s="120"/>
    </row>
    <row r="88">
      <c r="A88" s="121"/>
      <c r="B88" s="121"/>
      <c r="C88" s="121"/>
      <c r="D88" s="121"/>
      <c r="E88" s="121"/>
      <c r="F88" s="121"/>
      <c r="G88" s="121"/>
      <c r="H88" s="121"/>
      <c r="I88" s="121"/>
      <c r="J88" s="120"/>
    </row>
    <row r="89">
      <c r="A89" s="121"/>
      <c r="B89" s="121"/>
      <c r="C89" s="121"/>
      <c r="D89" s="121"/>
      <c r="E89" s="121"/>
      <c r="F89" s="121"/>
      <c r="G89" s="121"/>
      <c r="H89" s="121"/>
      <c r="I89" s="121"/>
      <c r="J89" s="120"/>
    </row>
    <row r="90">
      <c r="A90" s="121"/>
      <c r="B90" s="121"/>
      <c r="C90" s="121"/>
      <c r="D90" s="121"/>
      <c r="E90" s="121"/>
      <c r="F90" s="121"/>
      <c r="G90" s="121"/>
      <c r="H90" s="121"/>
      <c r="I90" s="121"/>
      <c r="J90" s="120"/>
    </row>
    <row r="91">
      <c r="A91" s="121"/>
      <c r="B91" s="121"/>
      <c r="C91" s="121"/>
      <c r="D91" s="121"/>
      <c r="E91" s="121"/>
      <c r="F91" s="121"/>
      <c r="G91" s="121"/>
      <c r="H91" s="121"/>
      <c r="I91" s="121"/>
      <c r="J91" s="120"/>
    </row>
    <row r="92">
      <c r="A92" s="121"/>
      <c r="B92" s="121"/>
      <c r="C92" s="121"/>
      <c r="D92" s="121"/>
      <c r="E92" s="121"/>
      <c r="F92" s="121"/>
      <c r="G92" s="121"/>
      <c r="H92" s="121"/>
      <c r="I92" s="121"/>
      <c r="J92" s="120"/>
    </row>
    <row r="93">
      <c r="A93" s="121"/>
      <c r="B93" s="121"/>
      <c r="C93" s="121"/>
      <c r="D93" s="121"/>
      <c r="E93" s="121"/>
      <c r="F93" s="121"/>
      <c r="G93" s="121"/>
      <c r="H93" s="121"/>
      <c r="I93" s="121"/>
      <c r="J93" s="120"/>
    </row>
    <row r="94">
      <c r="A94" s="121"/>
      <c r="B94" s="121"/>
      <c r="C94" s="121"/>
      <c r="D94" s="121"/>
      <c r="E94" s="121"/>
      <c r="F94" s="121"/>
      <c r="G94" s="121"/>
      <c r="H94" s="121"/>
      <c r="I94" s="121"/>
      <c r="J94" s="120"/>
    </row>
    <row r="95">
      <c r="A95" s="121"/>
      <c r="B95" s="121"/>
      <c r="C95" s="121"/>
      <c r="D95" s="121"/>
      <c r="E95" s="121"/>
      <c r="F95" s="121"/>
      <c r="G95" s="121"/>
      <c r="H95" s="121"/>
      <c r="I95" s="121"/>
      <c r="J95" s="120"/>
    </row>
    <row r="96">
      <c r="A96" s="121"/>
      <c r="B96" s="121"/>
      <c r="C96" s="121"/>
      <c r="D96" s="121"/>
      <c r="E96" s="121"/>
      <c r="F96" s="121"/>
      <c r="G96" s="121"/>
      <c r="H96" s="121"/>
      <c r="I96" s="121"/>
      <c r="J96" s="120"/>
    </row>
    <row r="97">
      <c r="A97" s="121"/>
      <c r="B97" s="121"/>
      <c r="C97" s="121"/>
      <c r="D97" s="121"/>
      <c r="E97" s="121"/>
      <c r="F97" s="121"/>
      <c r="G97" s="121"/>
      <c r="H97" s="121"/>
      <c r="I97" s="121"/>
      <c r="J97" s="120"/>
    </row>
    <row r="98">
      <c r="A98" s="121"/>
      <c r="B98" s="121"/>
      <c r="C98" s="121"/>
      <c r="D98" s="121"/>
      <c r="E98" s="121"/>
      <c r="F98" s="121"/>
      <c r="G98" s="121"/>
      <c r="H98" s="121"/>
      <c r="I98" s="121"/>
      <c r="J98" s="120"/>
    </row>
    <row r="99">
      <c r="A99" s="121"/>
      <c r="B99" s="121"/>
      <c r="C99" s="121"/>
      <c r="D99" s="121"/>
      <c r="E99" s="121"/>
      <c r="F99" s="121"/>
      <c r="G99" s="121"/>
      <c r="H99" s="121"/>
      <c r="I99" s="121"/>
      <c r="J99" s="120"/>
    </row>
    <row r="100">
      <c r="A100" s="121"/>
      <c r="B100" s="121"/>
      <c r="C100" s="121"/>
      <c r="D100" s="121"/>
      <c r="E100" s="121"/>
      <c r="F100" s="121"/>
      <c r="G100" s="121"/>
      <c r="H100" s="121"/>
      <c r="I100" s="121"/>
      <c r="J100" s="120"/>
    </row>
    <row r="101">
      <c r="A101" s="121"/>
      <c r="B101" s="121"/>
      <c r="C101" s="121"/>
      <c r="D101" s="121"/>
      <c r="E101" s="121"/>
      <c r="F101" s="121"/>
      <c r="G101" s="121"/>
      <c r="H101" s="121"/>
      <c r="I101" s="121"/>
      <c r="J101" s="120"/>
    </row>
    <row r="102">
      <c r="A102" s="121"/>
      <c r="B102" s="121"/>
      <c r="C102" s="121"/>
      <c r="D102" s="121"/>
      <c r="E102" s="121"/>
      <c r="F102" s="121"/>
      <c r="G102" s="121"/>
      <c r="H102" s="121"/>
      <c r="I102" s="121"/>
      <c r="J102" s="120"/>
    </row>
    <row r="103">
      <c r="A103" s="121"/>
      <c r="B103" s="121"/>
      <c r="C103" s="121"/>
      <c r="D103" s="121"/>
      <c r="E103" s="121"/>
      <c r="F103" s="121"/>
      <c r="G103" s="121"/>
      <c r="H103" s="121"/>
      <c r="I103" s="121"/>
      <c r="J103" s="120"/>
    </row>
    <row r="104">
      <c r="A104" s="121"/>
      <c r="B104" s="121"/>
      <c r="C104" s="121"/>
      <c r="D104" s="121"/>
      <c r="E104" s="121"/>
      <c r="F104" s="121"/>
      <c r="G104" s="121"/>
      <c r="H104" s="121"/>
      <c r="I104" s="121"/>
      <c r="J104" s="120"/>
    </row>
    <row r="105">
      <c r="A105" s="121"/>
      <c r="B105" s="121"/>
      <c r="C105" s="121"/>
      <c r="D105" s="121"/>
      <c r="E105" s="121"/>
      <c r="F105" s="121"/>
      <c r="G105" s="121"/>
      <c r="H105" s="121"/>
      <c r="I105" s="121"/>
      <c r="J105" s="120"/>
    </row>
    <row r="106">
      <c r="A106" s="121"/>
      <c r="B106" s="121"/>
      <c r="C106" s="121"/>
      <c r="D106" s="121"/>
      <c r="E106" s="121"/>
      <c r="F106" s="121"/>
      <c r="G106" s="121"/>
      <c r="H106" s="121"/>
      <c r="I106" s="121"/>
      <c r="J106" s="120"/>
    </row>
    <row r="107">
      <c r="A107" s="121"/>
      <c r="B107" s="121"/>
      <c r="C107" s="121"/>
      <c r="D107" s="121"/>
      <c r="E107" s="121"/>
      <c r="F107" s="121"/>
      <c r="G107" s="121"/>
      <c r="H107" s="121"/>
      <c r="I107" s="121"/>
      <c r="J107" s="120"/>
    </row>
    <row r="108">
      <c r="A108" s="121"/>
      <c r="B108" s="121"/>
      <c r="C108" s="121"/>
      <c r="D108" s="121"/>
      <c r="E108" s="121"/>
      <c r="F108" s="121"/>
      <c r="G108" s="121"/>
      <c r="H108" s="121"/>
      <c r="I108" s="121"/>
      <c r="J108" s="120"/>
    </row>
    <row r="109">
      <c r="A109" s="121"/>
      <c r="B109" s="121"/>
      <c r="C109" s="121"/>
      <c r="D109" s="121"/>
      <c r="E109" s="121"/>
      <c r="F109" s="121"/>
      <c r="G109" s="121"/>
      <c r="H109" s="121"/>
      <c r="I109" s="121"/>
      <c r="J109" s="120"/>
    </row>
    <row r="110">
      <c r="A110" s="121"/>
      <c r="B110" s="121"/>
      <c r="C110" s="121"/>
      <c r="D110" s="121"/>
      <c r="E110" s="121"/>
      <c r="F110" s="121"/>
      <c r="G110" s="121"/>
      <c r="H110" s="121"/>
      <c r="I110" s="121"/>
      <c r="J110" s="120"/>
    </row>
    <row r="111">
      <c r="A111" s="121"/>
      <c r="B111" s="121"/>
      <c r="C111" s="121"/>
      <c r="D111" s="121"/>
      <c r="E111" s="121"/>
      <c r="F111" s="121"/>
      <c r="G111" s="121"/>
      <c r="H111" s="121"/>
      <c r="I111" s="121"/>
      <c r="J111" s="120"/>
    </row>
    <row r="112">
      <c r="A112" s="121"/>
      <c r="B112" s="121"/>
      <c r="C112" s="121"/>
      <c r="D112" s="121"/>
      <c r="E112" s="121"/>
      <c r="F112" s="121"/>
      <c r="G112" s="121"/>
      <c r="H112" s="121"/>
      <c r="I112" s="121"/>
      <c r="J112" s="120"/>
    </row>
    <row r="113">
      <c r="A113" s="121"/>
      <c r="B113" s="121"/>
      <c r="C113" s="121"/>
      <c r="D113" s="121"/>
      <c r="E113" s="121"/>
      <c r="F113" s="121"/>
      <c r="G113" s="121"/>
      <c r="H113" s="121"/>
      <c r="I113" s="121"/>
      <c r="J113" s="120"/>
    </row>
    <row r="114">
      <c r="A114" s="121"/>
      <c r="B114" s="121"/>
      <c r="C114" s="121"/>
      <c r="D114" s="121"/>
      <c r="E114" s="121"/>
      <c r="F114" s="121"/>
      <c r="G114" s="121"/>
      <c r="H114" s="121"/>
      <c r="I114" s="121"/>
      <c r="J114" s="120"/>
    </row>
    <row r="115">
      <c r="A115" s="121"/>
      <c r="B115" s="121"/>
      <c r="C115" s="121"/>
      <c r="D115" s="121"/>
      <c r="E115" s="121"/>
      <c r="F115" s="121"/>
      <c r="G115" s="121"/>
      <c r="H115" s="121"/>
      <c r="I115" s="121"/>
      <c r="J115" s="120"/>
    </row>
    <row r="116">
      <c r="A116" s="121"/>
      <c r="B116" s="121"/>
      <c r="C116" s="121"/>
      <c r="D116" s="121"/>
      <c r="E116" s="121"/>
      <c r="F116" s="121"/>
      <c r="G116" s="121"/>
      <c r="H116" s="121"/>
      <c r="I116" s="121"/>
      <c r="J116" s="120"/>
    </row>
    <row r="117">
      <c r="A117" s="121"/>
      <c r="B117" s="121"/>
      <c r="C117" s="121"/>
      <c r="D117" s="121"/>
      <c r="E117" s="121"/>
      <c r="F117" s="121"/>
      <c r="G117" s="121"/>
      <c r="H117" s="121"/>
      <c r="I117" s="121"/>
      <c r="J117" s="120"/>
    </row>
    <row r="118">
      <c r="A118" s="121"/>
      <c r="B118" s="121"/>
      <c r="C118" s="121"/>
      <c r="D118" s="121"/>
      <c r="E118" s="121"/>
      <c r="F118" s="121"/>
      <c r="G118" s="121"/>
      <c r="H118" s="121"/>
      <c r="I118" s="121"/>
      <c r="J118" s="120"/>
    </row>
    <row r="119">
      <c r="A119" s="121"/>
      <c r="B119" s="121"/>
      <c r="C119" s="121"/>
      <c r="D119" s="121"/>
      <c r="E119" s="121"/>
      <c r="F119" s="121"/>
      <c r="G119" s="121"/>
      <c r="H119" s="121"/>
      <c r="I119" s="121"/>
      <c r="J119" s="120"/>
    </row>
    <row r="120">
      <c r="A120" s="121"/>
      <c r="B120" s="121"/>
      <c r="C120" s="121"/>
      <c r="D120" s="121"/>
      <c r="E120" s="121"/>
      <c r="F120" s="121"/>
      <c r="G120" s="121"/>
      <c r="H120" s="121"/>
      <c r="I120" s="121"/>
      <c r="J120" s="120"/>
    </row>
    <row r="121">
      <c r="A121" s="121"/>
      <c r="B121" s="121"/>
      <c r="C121" s="121"/>
      <c r="D121" s="121"/>
      <c r="E121" s="121"/>
      <c r="F121" s="121"/>
      <c r="G121" s="121"/>
      <c r="H121" s="121"/>
      <c r="I121" s="121"/>
      <c r="J121" s="120"/>
    </row>
    <row r="122">
      <c r="A122" s="121"/>
      <c r="B122" s="121"/>
      <c r="C122" s="121"/>
      <c r="D122" s="121"/>
      <c r="E122" s="121"/>
      <c r="F122" s="121"/>
      <c r="G122" s="121"/>
      <c r="H122" s="121"/>
      <c r="I122" s="121"/>
      <c r="J122" s="120"/>
    </row>
    <row r="123">
      <c r="A123" s="121"/>
      <c r="B123" s="121"/>
      <c r="C123" s="121"/>
      <c r="D123" s="121"/>
      <c r="E123" s="121"/>
      <c r="F123" s="121"/>
      <c r="G123" s="121"/>
      <c r="H123" s="121"/>
      <c r="I123" s="121"/>
      <c r="J123" s="120"/>
    </row>
    <row r="124">
      <c r="A124" s="121"/>
      <c r="B124" s="121"/>
      <c r="C124" s="121"/>
      <c r="D124" s="121"/>
      <c r="E124" s="121"/>
      <c r="F124" s="121"/>
      <c r="G124" s="121"/>
      <c r="H124" s="121"/>
      <c r="I124" s="121"/>
      <c r="J124" s="120"/>
    </row>
    <row r="1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0"/>
    </row>
    <row r="126">
      <c r="A126" s="121"/>
      <c r="B126" s="121"/>
      <c r="C126" s="121"/>
      <c r="D126" s="121"/>
      <c r="E126" s="121"/>
      <c r="F126" s="121"/>
      <c r="G126" s="121"/>
      <c r="H126" s="121"/>
      <c r="I126" s="121"/>
      <c r="J126" s="120"/>
    </row>
    <row r="127">
      <c r="A127" s="121"/>
      <c r="B127" s="121"/>
      <c r="C127" s="121"/>
      <c r="D127" s="121"/>
      <c r="E127" s="121"/>
      <c r="F127" s="121"/>
      <c r="G127" s="121"/>
      <c r="H127" s="121"/>
      <c r="I127" s="121"/>
      <c r="J127" s="120"/>
    </row>
    <row r="128">
      <c r="A128" s="121"/>
      <c r="B128" s="121"/>
      <c r="C128" s="121"/>
      <c r="D128" s="121"/>
      <c r="E128" s="121"/>
      <c r="F128" s="121"/>
      <c r="G128" s="121"/>
      <c r="H128" s="121"/>
      <c r="I128" s="121"/>
      <c r="J128" s="120"/>
    </row>
    <row r="129">
      <c r="A129" s="121"/>
      <c r="B129" s="121"/>
      <c r="C129" s="121"/>
      <c r="D129" s="121"/>
      <c r="E129" s="121"/>
      <c r="F129" s="121"/>
      <c r="G129" s="121"/>
      <c r="H129" s="121"/>
      <c r="I129" s="121"/>
      <c r="J129" s="120"/>
    </row>
    <row r="130">
      <c r="A130" s="121"/>
      <c r="B130" s="121"/>
      <c r="C130" s="121"/>
      <c r="D130" s="121"/>
      <c r="E130" s="121"/>
      <c r="F130" s="121"/>
      <c r="G130" s="121"/>
      <c r="H130" s="121"/>
      <c r="I130" s="121"/>
      <c r="J130" s="120"/>
    </row>
    <row r="131">
      <c r="A131" s="121"/>
      <c r="B131" s="121"/>
      <c r="C131" s="121"/>
      <c r="D131" s="121"/>
      <c r="E131" s="121"/>
      <c r="F131" s="121"/>
      <c r="G131" s="121"/>
      <c r="H131" s="121"/>
      <c r="I131" s="121"/>
      <c r="J131" s="120"/>
    </row>
    <row r="132">
      <c r="A132" s="121"/>
      <c r="B132" s="121"/>
      <c r="C132" s="121"/>
      <c r="D132" s="121"/>
      <c r="E132" s="121"/>
      <c r="F132" s="121"/>
      <c r="G132" s="121"/>
      <c r="H132" s="121"/>
      <c r="I132" s="121"/>
      <c r="J132" s="120"/>
    </row>
    <row r="133">
      <c r="A133" s="121"/>
      <c r="B133" s="121"/>
      <c r="C133" s="121"/>
      <c r="D133" s="121"/>
      <c r="E133" s="121"/>
      <c r="F133" s="121"/>
      <c r="G133" s="121"/>
      <c r="H133" s="121"/>
      <c r="I133" s="121"/>
      <c r="J133" s="120"/>
    </row>
    <row r="134">
      <c r="A134" s="121"/>
      <c r="B134" s="121"/>
      <c r="C134" s="121"/>
      <c r="D134" s="121"/>
      <c r="E134" s="121"/>
      <c r="F134" s="121"/>
      <c r="G134" s="121"/>
      <c r="H134" s="121"/>
      <c r="I134" s="121"/>
      <c r="J134" s="120"/>
    </row>
    <row r="135">
      <c r="A135" s="121"/>
      <c r="B135" s="121"/>
      <c r="C135" s="121"/>
      <c r="D135" s="121"/>
      <c r="E135" s="121"/>
      <c r="F135" s="121"/>
      <c r="G135" s="121"/>
      <c r="H135" s="121"/>
      <c r="I135" s="121"/>
      <c r="J135" s="120"/>
    </row>
    <row r="136">
      <c r="A136" s="121"/>
      <c r="B136" s="121"/>
      <c r="C136" s="121"/>
      <c r="D136" s="121"/>
      <c r="E136" s="121"/>
      <c r="F136" s="121"/>
      <c r="G136" s="121"/>
      <c r="H136" s="121"/>
      <c r="I136" s="121"/>
      <c r="J136" s="120"/>
    </row>
    <row r="137">
      <c r="A137" s="121"/>
      <c r="B137" s="121"/>
      <c r="C137" s="121"/>
      <c r="D137" s="121"/>
      <c r="E137" s="121"/>
      <c r="F137" s="121"/>
      <c r="G137" s="121"/>
      <c r="H137" s="121"/>
      <c r="I137" s="121"/>
      <c r="J137" s="120"/>
    </row>
    <row r="138">
      <c r="A138" s="121"/>
      <c r="B138" s="121"/>
      <c r="C138" s="121"/>
      <c r="D138" s="121"/>
      <c r="E138" s="121"/>
      <c r="F138" s="121"/>
      <c r="G138" s="121"/>
      <c r="H138" s="121"/>
      <c r="I138" s="121"/>
      <c r="J138" s="120"/>
    </row>
    <row r="139">
      <c r="A139" s="121"/>
      <c r="B139" s="121"/>
      <c r="C139" s="121"/>
      <c r="D139" s="121"/>
      <c r="E139" s="121"/>
      <c r="F139" s="121"/>
      <c r="G139" s="121"/>
      <c r="H139" s="121"/>
      <c r="I139" s="121"/>
      <c r="J139" s="120"/>
    </row>
    <row r="140">
      <c r="A140" s="121"/>
      <c r="B140" s="121"/>
      <c r="C140" s="121"/>
      <c r="D140" s="121"/>
      <c r="E140" s="121"/>
      <c r="F140" s="121"/>
      <c r="G140" s="121"/>
      <c r="H140" s="121"/>
      <c r="I140" s="121"/>
      <c r="J140" s="120"/>
    </row>
    <row r="141">
      <c r="A141" s="121"/>
      <c r="B141" s="121"/>
      <c r="C141" s="121"/>
      <c r="D141" s="121"/>
      <c r="E141" s="121"/>
      <c r="F141" s="121"/>
      <c r="G141" s="121"/>
      <c r="H141" s="121"/>
      <c r="I141" s="121"/>
      <c r="J141" s="120"/>
    </row>
    <row r="142">
      <c r="A142" s="121"/>
      <c r="B142" s="121"/>
      <c r="C142" s="121"/>
      <c r="D142" s="121"/>
      <c r="E142" s="121"/>
      <c r="F142" s="121"/>
      <c r="G142" s="121"/>
      <c r="H142" s="121"/>
      <c r="I142" s="121"/>
      <c r="J142" s="120"/>
    </row>
    <row r="143">
      <c r="A143" s="121"/>
      <c r="B143" s="121"/>
      <c r="C143" s="121"/>
      <c r="D143" s="121"/>
      <c r="E143" s="121"/>
      <c r="F143" s="121"/>
      <c r="G143" s="121"/>
      <c r="H143" s="121"/>
      <c r="I143" s="121"/>
      <c r="J143" s="120"/>
    </row>
    <row r="144">
      <c r="A144" s="121"/>
      <c r="B144" s="121"/>
      <c r="C144" s="121"/>
      <c r="D144" s="121"/>
      <c r="E144" s="121"/>
      <c r="F144" s="121"/>
      <c r="G144" s="121"/>
      <c r="H144" s="121"/>
      <c r="I144" s="121"/>
      <c r="J144" s="120"/>
    </row>
    <row r="145">
      <c r="A145" s="121"/>
      <c r="B145" s="121"/>
      <c r="C145" s="121"/>
      <c r="D145" s="121"/>
      <c r="E145" s="121"/>
      <c r="F145" s="121"/>
      <c r="G145" s="121"/>
      <c r="H145" s="121"/>
      <c r="I145" s="121"/>
      <c r="J145" s="120"/>
    </row>
    <row r="146">
      <c r="A146" s="121"/>
      <c r="B146" s="121"/>
      <c r="C146" s="121"/>
      <c r="D146" s="121"/>
      <c r="E146" s="121"/>
      <c r="F146" s="121"/>
      <c r="G146" s="121"/>
      <c r="H146" s="121"/>
      <c r="I146" s="121"/>
      <c r="J146" s="120"/>
    </row>
    <row r="147">
      <c r="A147" s="121"/>
      <c r="B147" s="121"/>
      <c r="C147" s="121"/>
      <c r="D147" s="121"/>
      <c r="E147" s="121"/>
      <c r="F147" s="121"/>
      <c r="G147" s="121"/>
      <c r="H147" s="121"/>
      <c r="I147" s="121"/>
      <c r="J147" s="120"/>
    </row>
    <row r="148">
      <c r="A148" s="121"/>
      <c r="B148" s="121"/>
      <c r="C148" s="121"/>
      <c r="D148" s="121"/>
      <c r="E148" s="121"/>
      <c r="F148" s="121"/>
      <c r="G148" s="121"/>
      <c r="H148" s="121"/>
      <c r="I148" s="121"/>
      <c r="J148" s="120"/>
    </row>
    <row r="149">
      <c r="A149" s="121"/>
      <c r="B149" s="121"/>
      <c r="C149" s="121"/>
      <c r="D149" s="121"/>
      <c r="E149" s="121"/>
      <c r="F149" s="121"/>
      <c r="G149" s="121"/>
      <c r="H149" s="121"/>
      <c r="I149" s="121"/>
      <c r="J149" s="120"/>
    </row>
    <row r="150">
      <c r="A150" s="121"/>
      <c r="B150" s="121"/>
      <c r="C150" s="121"/>
      <c r="D150" s="121"/>
      <c r="E150" s="121"/>
      <c r="F150" s="121"/>
      <c r="G150" s="121"/>
      <c r="H150" s="121"/>
      <c r="I150" s="121"/>
      <c r="J150" s="120"/>
    </row>
    <row r="151">
      <c r="A151" s="121"/>
      <c r="B151" s="121"/>
      <c r="C151" s="121"/>
      <c r="D151" s="121"/>
      <c r="E151" s="121"/>
      <c r="F151" s="121"/>
      <c r="G151" s="121"/>
      <c r="H151" s="121"/>
      <c r="I151" s="121"/>
      <c r="J151" s="120"/>
    </row>
    <row r="152">
      <c r="A152" s="121"/>
      <c r="B152" s="121"/>
      <c r="C152" s="121"/>
      <c r="D152" s="121"/>
      <c r="E152" s="121"/>
      <c r="F152" s="121"/>
      <c r="G152" s="121"/>
      <c r="H152" s="121"/>
      <c r="I152" s="121"/>
      <c r="J152" s="120"/>
    </row>
    <row r="153">
      <c r="A153" s="121"/>
      <c r="B153" s="121"/>
      <c r="C153" s="121"/>
      <c r="D153" s="121"/>
      <c r="E153" s="121"/>
      <c r="F153" s="121"/>
      <c r="G153" s="121"/>
      <c r="H153" s="121"/>
      <c r="I153" s="121"/>
      <c r="J153" s="120"/>
    </row>
    <row r="154">
      <c r="A154" s="121"/>
      <c r="B154" s="121"/>
      <c r="C154" s="121"/>
      <c r="D154" s="121"/>
      <c r="E154" s="121"/>
      <c r="F154" s="121"/>
      <c r="G154" s="121"/>
      <c r="H154" s="121"/>
      <c r="I154" s="121"/>
      <c r="J154" s="120"/>
    </row>
    <row r="155">
      <c r="A155" s="121"/>
      <c r="B155" s="121"/>
      <c r="C155" s="121"/>
      <c r="D155" s="121"/>
      <c r="E155" s="121"/>
      <c r="F155" s="121"/>
      <c r="G155" s="121"/>
      <c r="H155" s="121"/>
      <c r="I155" s="121"/>
      <c r="J155" s="120"/>
    </row>
    <row r="156">
      <c r="A156" s="121"/>
      <c r="B156" s="121"/>
      <c r="C156" s="121"/>
      <c r="D156" s="121"/>
      <c r="E156" s="121"/>
      <c r="F156" s="121"/>
      <c r="G156" s="121"/>
      <c r="H156" s="121"/>
      <c r="I156" s="121"/>
      <c r="J156" s="120"/>
    </row>
    <row r="157">
      <c r="A157" s="121"/>
      <c r="B157" s="121"/>
      <c r="C157" s="121"/>
      <c r="D157" s="121"/>
      <c r="E157" s="121"/>
      <c r="F157" s="121"/>
      <c r="G157" s="121"/>
      <c r="H157" s="121"/>
      <c r="I157" s="121"/>
      <c r="J157" s="120"/>
    </row>
    <row r="158">
      <c r="A158" s="121"/>
      <c r="B158" s="121"/>
      <c r="C158" s="121"/>
      <c r="D158" s="121"/>
      <c r="E158" s="121"/>
      <c r="F158" s="121"/>
      <c r="G158" s="121"/>
      <c r="H158" s="121"/>
      <c r="I158" s="121"/>
      <c r="J158" s="120"/>
    </row>
    <row r="159">
      <c r="A159" s="121"/>
      <c r="B159" s="121"/>
      <c r="C159" s="121"/>
      <c r="D159" s="121"/>
      <c r="E159" s="121"/>
      <c r="F159" s="121"/>
      <c r="G159" s="121"/>
      <c r="H159" s="121"/>
      <c r="I159" s="121"/>
      <c r="J159" s="120"/>
    </row>
    <row r="160">
      <c r="A160" s="121"/>
      <c r="B160" s="121"/>
      <c r="C160" s="121"/>
      <c r="D160" s="121"/>
      <c r="E160" s="121"/>
      <c r="F160" s="121"/>
      <c r="G160" s="121"/>
      <c r="H160" s="121"/>
      <c r="I160" s="121"/>
      <c r="J160" s="120"/>
    </row>
    <row r="161">
      <c r="A161" s="121"/>
      <c r="B161" s="121"/>
      <c r="C161" s="121"/>
      <c r="D161" s="121"/>
      <c r="E161" s="121"/>
      <c r="F161" s="121"/>
      <c r="G161" s="121"/>
      <c r="H161" s="121"/>
      <c r="I161" s="121"/>
      <c r="J161" s="120"/>
    </row>
    <row r="162">
      <c r="A162" s="121"/>
      <c r="B162" s="121"/>
      <c r="C162" s="121"/>
      <c r="D162" s="121"/>
      <c r="E162" s="121"/>
      <c r="F162" s="121"/>
      <c r="G162" s="121"/>
      <c r="H162" s="121"/>
      <c r="I162" s="121"/>
      <c r="J162" s="120"/>
    </row>
    <row r="163">
      <c r="A163" s="121"/>
      <c r="B163" s="121"/>
      <c r="C163" s="121"/>
      <c r="D163" s="121"/>
      <c r="E163" s="121"/>
      <c r="F163" s="121"/>
      <c r="G163" s="121"/>
      <c r="H163" s="121"/>
      <c r="I163" s="121"/>
      <c r="J163" s="120"/>
    </row>
    <row r="164">
      <c r="A164" s="121"/>
      <c r="B164" s="121"/>
      <c r="C164" s="121"/>
      <c r="D164" s="121"/>
      <c r="E164" s="121"/>
      <c r="F164" s="121"/>
      <c r="G164" s="121"/>
      <c r="H164" s="121"/>
      <c r="I164" s="121"/>
      <c r="J164" s="120"/>
    </row>
    <row r="165">
      <c r="A165" s="121"/>
      <c r="B165" s="121"/>
      <c r="C165" s="121"/>
      <c r="D165" s="121"/>
      <c r="E165" s="121"/>
      <c r="F165" s="121"/>
      <c r="G165" s="121"/>
      <c r="H165" s="121"/>
      <c r="I165" s="121"/>
      <c r="J165" s="120"/>
    </row>
    <row r="166">
      <c r="A166" s="121"/>
      <c r="B166" s="121"/>
      <c r="C166" s="121"/>
      <c r="D166" s="121"/>
      <c r="E166" s="121"/>
      <c r="F166" s="121"/>
      <c r="G166" s="121"/>
      <c r="H166" s="121"/>
      <c r="I166" s="121"/>
      <c r="J166" s="120"/>
    </row>
    <row r="167">
      <c r="A167" s="121"/>
      <c r="B167" s="121"/>
      <c r="C167" s="121"/>
      <c r="D167" s="121"/>
      <c r="E167" s="121"/>
      <c r="F167" s="121"/>
      <c r="G167" s="121"/>
      <c r="H167" s="121"/>
      <c r="I167" s="121"/>
      <c r="J167" s="120"/>
    </row>
    <row r="168">
      <c r="A168" s="121"/>
      <c r="B168" s="121"/>
      <c r="C168" s="121"/>
      <c r="D168" s="121"/>
      <c r="E168" s="121"/>
      <c r="F168" s="121"/>
      <c r="G168" s="121"/>
      <c r="H168" s="121"/>
      <c r="I168" s="121"/>
      <c r="J168" s="120"/>
    </row>
    <row r="169">
      <c r="A169" s="121"/>
      <c r="B169" s="121"/>
      <c r="C169" s="121"/>
      <c r="D169" s="121"/>
      <c r="E169" s="121"/>
      <c r="F169" s="121"/>
      <c r="G169" s="121"/>
      <c r="H169" s="121"/>
      <c r="I169" s="121"/>
      <c r="J169" s="120"/>
    </row>
    <row r="170">
      <c r="A170" s="121"/>
      <c r="B170" s="121"/>
      <c r="C170" s="121"/>
      <c r="D170" s="121"/>
      <c r="E170" s="121"/>
      <c r="F170" s="121"/>
      <c r="G170" s="121"/>
      <c r="H170" s="121"/>
      <c r="I170" s="121"/>
      <c r="J170" s="120"/>
    </row>
    <row r="171">
      <c r="A171" s="121"/>
      <c r="B171" s="121"/>
      <c r="C171" s="121"/>
      <c r="D171" s="121"/>
      <c r="E171" s="121"/>
      <c r="F171" s="121"/>
      <c r="G171" s="121"/>
      <c r="H171" s="121"/>
      <c r="I171" s="121"/>
      <c r="J171" s="120"/>
    </row>
    <row r="172">
      <c r="A172" s="121"/>
      <c r="B172" s="121"/>
      <c r="C172" s="121"/>
      <c r="D172" s="121"/>
      <c r="E172" s="121"/>
      <c r="F172" s="121"/>
      <c r="G172" s="121"/>
      <c r="H172" s="121"/>
      <c r="I172" s="121"/>
      <c r="J172" s="120"/>
    </row>
    <row r="173">
      <c r="A173" s="121"/>
      <c r="B173" s="121"/>
      <c r="C173" s="121"/>
      <c r="D173" s="121"/>
      <c r="E173" s="121"/>
      <c r="F173" s="121"/>
      <c r="G173" s="121"/>
      <c r="H173" s="121"/>
      <c r="I173" s="121"/>
      <c r="J173" s="120"/>
    </row>
    <row r="174">
      <c r="A174" s="121"/>
      <c r="B174" s="121"/>
      <c r="C174" s="121"/>
      <c r="D174" s="121"/>
      <c r="E174" s="121"/>
      <c r="F174" s="121"/>
      <c r="G174" s="121"/>
      <c r="H174" s="121"/>
      <c r="I174" s="121"/>
      <c r="J174" s="120"/>
    </row>
    <row r="175">
      <c r="A175" s="121"/>
      <c r="B175" s="121"/>
      <c r="C175" s="121"/>
      <c r="D175" s="121"/>
      <c r="E175" s="121"/>
      <c r="F175" s="121"/>
      <c r="G175" s="121"/>
      <c r="H175" s="121"/>
      <c r="I175" s="121"/>
      <c r="J175" s="120"/>
    </row>
    <row r="176">
      <c r="A176" s="121"/>
      <c r="B176" s="121"/>
      <c r="C176" s="121"/>
      <c r="D176" s="121"/>
      <c r="E176" s="121"/>
      <c r="F176" s="121"/>
      <c r="G176" s="121"/>
      <c r="H176" s="121"/>
      <c r="I176" s="121"/>
      <c r="J176" s="120"/>
    </row>
    <row r="177">
      <c r="A177" s="121"/>
      <c r="B177" s="121"/>
      <c r="C177" s="121"/>
      <c r="D177" s="121"/>
      <c r="E177" s="121"/>
      <c r="F177" s="121"/>
      <c r="G177" s="121"/>
      <c r="H177" s="121"/>
      <c r="I177" s="121"/>
      <c r="J177" s="120"/>
    </row>
    <row r="178">
      <c r="A178" s="121"/>
      <c r="B178" s="121"/>
      <c r="C178" s="121"/>
      <c r="D178" s="121"/>
      <c r="E178" s="121"/>
      <c r="F178" s="121"/>
      <c r="G178" s="121"/>
      <c r="H178" s="121"/>
      <c r="I178" s="121"/>
      <c r="J178" s="120"/>
    </row>
    <row r="179">
      <c r="A179" s="121"/>
      <c r="B179" s="121"/>
      <c r="C179" s="121"/>
      <c r="D179" s="121"/>
      <c r="E179" s="121"/>
      <c r="F179" s="121"/>
      <c r="G179" s="121"/>
      <c r="H179" s="121"/>
      <c r="I179" s="121"/>
      <c r="J179" s="120"/>
    </row>
    <row r="180">
      <c r="A180" s="121"/>
      <c r="B180" s="121"/>
      <c r="C180" s="121"/>
      <c r="D180" s="121"/>
      <c r="E180" s="121"/>
      <c r="F180" s="121"/>
      <c r="G180" s="121"/>
      <c r="H180" s="121"/>
      <c r="I180" s="121"/>
      <c r="J180" s="120"/>
    </row>
    <row r="181">
      <c r="A181" s="121"/>
      <c r="B181" s="121"/>
      <c r="C181" s="121"/>
      <c r="D181" s="121"/>
      <c r="E181" s="121"/>
      <c r="F181" s="121"/>
      <c r="G181" s="121"/>
      <c r="H181" s="121"/>
      <c r="I181" s="121"/>
      <c r="J181" s="120"/>
    </row>
    <row r="182">
      <c r="A182" s="121"/>
      <c r="B182" s="121"/>
      <c r="C182" s="121"/>
      <c r="D182" s="121"/>
      <c r="E182" s="121"/>
      <c r="F182" s="121"/>
      <c r="G182" s="121"/>
      <c r="H182" s="121"/>
      <c r="I182" s="121"/>
      <c r="J182" s="120"/>
    </row>
    <row r="183">
      <c r="A183" s="121"/>
      <c r="B183" s="121"/>
      <c r="C183" s="121"/>
      <c r="D183" s="121"/>
      <c r="E183" s="121"/>
      <c r="F183" s="121"/>
      <c r="G183" s="121"/>
      <c r="H183" s="121"/>
      <c r="I183" s="121"/>
      <c r="J183" s="120"/>
    </row>
    <row r="184">
      <c r="A184" s="121"/>
      <c r="B184" s="121"/>
      <c r="C184" s="121"/>
      <c r="D184" s="121"/>
      <c r="E184" s="121"/>
      <c r="F184" s="121"/>
      <c r="G184" s="121"/>
      <c r="H184" s="121"/>
      <c r="I184" s="121"/>
      <c r="J184" s="120"/>
    </row>
    <row r="185">
      <c r="A185" s="121"/>
      <c r="B185" s="121"/>
      <c r="C185" s="121"/>
      <c r="D185" s="121"/>
      <c r="E185" s="121"/>
      <c r="F185" s="121"/>
      <c r="G185" s="121"/>
      <c r="H185" s="121"/>
      <c r="I185" s="121"/>
      <c r="J185" s="120"/>
    </row>
    <row r="186">
      <c r="A186" s="121"/>
      <c r="B186" s="121"/>
      <c r="C186" s="121"/>
      <c r="D186" s="121"/>
      <c r="E186" s="121"/>
      <c r="F186" s="121"/>
      <c r="G186" s="121"/>
      <c r="H186" s="121"/>
      <c r="I186" s="121"/>
      <c r="J186" s="120"/>
    </row>
    <row r="187">
      <c r="A187" s="121"/>
      <c r="B187" s="121"/>
      <c r="C187" s="121"/>
      <c r="D187" s="121"/>
      <c r="E187" s="121"/>
      <c r="F187" s="121"/>
      <c r="G187" s="121"/>
      <c r="H187" s="121"/>
      <c r="I187" s="121"/>
      <c r="J187" s="120"/>
    </row>
    <row r="188">
      <c r="A188" s="121"/>
      <c r="B188" s="121"/>
      <c r="C188" s="121"/>
      <c r="D188" s="121"/>
      <c r="E188" s="121"/>
      <c r="F188" s="121"/>
      <c r="G188" s="121"/>
      <c r="H188" s="121"/>
      <c r="I188" s="121"/>
      <c r="J188" s="120"/>
    </row>
    <row r="189">
      <c r="A189" s="121"/>
      <c r="B189" s="121"/>
      <c r="C189" s="121"/>
      <c r="D189" s="121"/>
      <c r="E189" s="121"/>
      <c r="F189" s="121"/>
      <c r="G189" s="121"/>
      <c r="H189" s="121"/>
      <c r="I189" s="121"/>
      <c r="J189" s="120"/>
    </row>
    <row r="190">
      <c r="A190" s="121"/>
      <c r="B190" s="121"/>
      <c r="C190" s="121"/>
      <c r="D190" s="121"/>
      <c r="E190" s="121"/>
      <c r="F190" s="121"/>
      <c r="G190" s="121"/>
      <c r="H190" s="121"/>
      <c r="I190" s="121"/>
      <c r="J190" s="120"/>
    </row>
    <row r="191">
      <c r="A191" s="121"/>
      <c r="B191" s="121"/>
      <c r="C191" s="121"/>
      <c r="D191" s="121"/>
      <c r="E191" s="121"/>
      <c r="F191" s="121"/>
      <c r="G191" s="121"/>
      <c r="H191" s="121"/>
      <c r="I191" s="121"/>
      <c r="J191" s="120"/>
    </row>
    <row r="192">
      <c r="A192" s="121"/>
      <c r="B192" s="121"/>
      <c r="C192" s="121"/>
      <c r="D192" s="121"/>
      <c r="E192" s="121"/>
      <c r="F192" s="121"/>
      <c r="G192" s="121"/>
      <c r="H192" s="121"/>
      <c r="I192" s="121"/>
      <c r="J192" s="120"/>
    </row>
    <row r="193">
      <c r="A193" s="121"/>
      <c r="B193" s="121"/>
      <c r="C193" s="121"/>
      <c r="D193" s="121"/>
      <c r="E193" s="121"/>
      <c r="F193" s="121"/>
      <c r="G193" s="121"/>
      <c r="H193" s="121"/>
      <c r="I193" s="121"/>
      <c r="J193" s="120"/>
    </row>
    <row r="194">
      <c r="A194" s="121"/>
      <c r="B194" s="121"/>
      <c r="C194" s="121"/>
      <c r="D194" s="121"/>
      <c r="E194" s="121"/>
      <c r="F194" s="121"/>
      <c r="G194" s="121"/>
      <c r="H194" s="121"/>
      <c r="I194" s="121"/>
      <c r="J194" s="120"/>
    </row>
    <row r="195">
      <c r="A195" s="121"/>
      <c r="B195" s="121"/>
      <c r="C195" s="121"/>
      <c r="D195" s="121"/>
      <c r="E195" s="121"/>
      <c r="F195" s="121"/>
      <c r="G195" s="121"/>
      <c r="H195" s="121"/>
      <c r="I195" s="121"/>
      <c r="J195" s="120"/>
    </row>
    <row r="196">
      <c r="A196" s="121"/>
      <c r="B196" s="121"/>
      <c r="C196" s="121"/>
      <c r="D196" s="121"/>
      <c r="E196" s="121"/>
      <c r="F196" s="121"/>
      <c r="G196" s="121"/>
      <c r="H196" s="121"/>
      <c r="I196" s="121"/>
      <c r="J196" s="120"/>
    </row>
    <row r="197">
      <c r="A197" s="121"/>
      <c r="B197" s="121"/>
      <c r="C197" s="121"/>
      <c r="D197" s="121"/>
      <c r="E197" s="121"/>
      <c r="F197" s="121"/>
      <c r="G197" s="121"/>
      <c r="H197" s="121"/>
      <c r="I197" s="121"/>
      <c r="J197" s="120"/>
    </row>
    <row r="198">
      <c r="A198" s="121"/>
      <c r="B198" s="121"/>
      <c r="C198" s="121"/>
      <c r="D198" s="121"/>
      <c r="E198" s="121"/>
      <c r="F198" s="121"/>
      <c r="G198" s="121"/>
      <c r="H198" s="121"/>
      <c r="I198" s="121"/>
      <c r="J198" s="120"/>
    </row>
    <row r="199">
      <c r="A199" s="121"/>
      <c r="B199" s="121"/>
      <c r="C199" s="121"/>
      <c r="D199" s="121"/>
      <c r="E199" s="121"/>
      <c r="F199" s="121"/>
      <c r="G199" s="121"/>
      <c r="H199" s="121"/>
      <c r="I199" s="121"/>
      <c r="J199" s="120"/>
    </row>
    <row r="200">
      <c r="A200" s="121"/>
      <c r="B200" s="121"/>
      <c r="C200" s="121"/>
      <c r="D200" s="121"/>
      <c r="E200" s="121"/>
      <c r="F200" s="121"/>
      <c r="G200" s="121"/>
      <c r="H200" s="121"/>
      <c r="I200" s="121"/>
      <c r="J200" s="120"/>
    </row>
    <row r="201">
      <c r="A201" s="121"/>
      <c r="B201" s="121"/>
      <c r="C201" s="121"/>
      <c r="D201" s="121"/>
      <c r="E201" s="121"/>
      <c r="F201" s="121"/>
      <c r="G201" s="121"/>
      <c r="H201" s="121"/>
      <c r="I201" s="121"/>
      <c r="J201" s="120"/>
    </row>
    <row r="202">
      <c r="A202" s="121"/>
      <c r="B202" s="121"/>
      <c r="C202" s="121"/>
      <c r="D202" s="121"/>
      <c r="E202" s="121"/>
      <c r="F202" s="121"/>
      <c r="G202" s="121"/>
      <c r="H202" s="121"/>
      <c r="I202" s="121"/>
      <c r="J202" s="120"/>
    </row>
    <row r="203">
      <c r="A203" s="121"/>
      <c r="B203" s="121"/>
      <c r="C203" s="121"/>
      <c r="D203" s="121"/>
      <c r="E203" s="121"/>
      <c r="F203" s="121"/>
      <c r="G203" s="121"/>
      <c r="H203" s="121"/>
      <c r="I203" s="121"/>
      <c r="J203" s="120"/>
    </row>
    <row r="204">
      <c r="A204" s="121"/>
      <c r="B204" s="121"/>
      <c r="C204" s="121"/>
      <c r="D204" s="121"/>
      <c r="E204" s="121"/>
      <c r="F204" s="121"/>
      <c r="G204" s="121"/>
      <c r="H204" s="121"/>
      <c r="I204" s="121"/>
      <c r="J204" s="120"/>
    </row>
    <row r="205">
      <c r="A205" s="121"/>
      <c r="B205" s="121"/>
      <c r="C205" s="121"/>
      <c r="D205" s="121"/>
      <c r="E205" s="121"/>
      <c r="F205" s="121"/>
      <c r="G205" s="121"/>
      <c r="H205" s="121"/>
      <c r="I205" s="121"/>
      <c r="J205" s="120"/>
    </row>
    <row r="206">
      <c r="A206" s="121"/>
      <c r="B206" s="121"/>
      <c r="C206" s="121"/>
      <c r="D206" s="121"/>
      <c r="E206" s="121"/>
      <c r="F206" s="121"/>
      <c r="G206" s="121"/>
      <c r="H206" s="121"/>
      <c r="I206" s="121"/>
      <c r="J206" s="120"/>
    </row>
    <row r="207">
      <c r="A207" s="121"/>
      <c r="B207" s="121"/>
      <c r="C207" s="121"/>
      <c r="D207" s="121"/>
      <c r="E207" s="121"/>
      <c r="F207" s="121"/>
      <c r="G207" s="121"/>
      <c r="H207" s="121"/>
      <c r="I207" s="121"/>
      <c r="J207" s="120"/>
    </row>
    <row r="208">
      <c r="A208" s="121"/>
      <c r="B208" s="121"/>
      <c r="C208" s="121"/>
      <c r="D208" s="121"/>
      <c r="E208" s="121"/>
      <c r="F208" s="121"/>
      <c r="G208" s="121"/>
      <c r="H208" s="121"/>
      <c r="I208" s="121"/>
      <c r="J208" s="120"/>
    </row>
    <row r="209">
      <c r="A209" s="121"/>
      <c r="B209" s="121"/>
      <c r="C209" s="121"/>
      <c r="D209" s="121"/>
      <c r="E209" s="121"/>
      <c r="F209" s="121"/>
      <c r="G209" s="121"/>
      <c r="H209" s="121"/>
      <c r="I209" s="121"/>
      <c r="J209" s="120"/>
    </row>
    <row r="210">
      <c r="A210" s="121"/>
      <c r="B210" s="121"/>
      <c r="C210" s="121"/>
      <c r="D210" s="121"/>
      <c r="E210" s="121"/>
      <c r="F210" s="121"/>
      <c r="G210" s="121"/>
      <c r="H210" s="121"/>
      <c r="I210" s="121"/>
      <c r="J210" s="120"/>
    </row>
    <row r="211">
      <c r="A211" s="121"/>
      <c r="B211" s="121"/>
      <c r="C211" s="121"/>
      <c r="D211" s="121"/>
      <c r="E211" s="121"/>
      <c r="F211" s="121"/>
      <c r="G211" s="121"/>
      <c r="H211" s="121"/>
      <c r="I211" s="121"/>
      <c r="J211" s="120"/>
    </row>
    <row r="212">
      <c r="A212" s="121"/>
      <c r="B212" s="121"/>
      <c r="C212" s="121"/>
      <c r="D212" s="121"/>
      <c r="E212" s="121"/>
      <c r="F212" s="121"/>
      <c r="G212" s="121"/>
      <c r="H212" s="121"/>
      <c r="I212" s="121"/>
      <c r="J212" s="120"/>
    </row>
    <row r="213">
      <c r="A213" s="121"/>
      <c r="B213" s="121"/>
      <c r="C213" s="121"/>
      <c r="D213" s="121"/>
      <c r="E213" s="121"/>
      <c r="F213" s="121"/>
      <c r="G213" s="121"/>
      <c r="H213" s="121"/>
      <c r="I213" s="121"/>
      <c r="J213" s="120"/>
    </row>
    <row r="214">
      <c r="A214" s="121"/>
      <c r="B214" s="121"/>
      <c r="C214" s="121"/>
      <c r="D214" s="121"/>
      <c r="E214" s="121"/>
      <c r="F214" s="121"/>
      <c r="G214" s="121"/>
      <c r="H214" s="121"/>
      <c r="I214" s="121"/>
      <c r="J214" s="120"/>
    </row>
    <row r="215">
      <c r="A215" s="121"/>
      <c r="B215" s="121"/>
      <c r="C215" s="121"/>
      <c r="D215" s="121"/>
      <c r="E215" s="121"/>
      <c r="F215" s="121"/>
      <c r="G215" s="121"/>
      <c r="H215" s="121"/>
      <c r="I215" s="121"/>
      <c r="J215" s="120"/>
    </row>
    <row r="216">
      <c r="A216" s="121"/>
      <c r="B216" s="121"/>
      <c r="C216" s="121"/>
      <c r="D216" s="121"/>
      <c r="E216" s="121"/>
      <c r="F216" s="121"/>
      <c r="G216" s="121"/>
      <c r="H216" s="121"/>
      <c r="I216" s="121"/>
      <c r="J216" s="120"/>
    </row>
    <row r="217">
      <c r="A217" s="121"/>
      <c r="B217" s="121"/>
      <c r="C217" s="121"/>
      <c r="D217" s="121"/>
      <c r="E217" s="121"/>
      <c r="F217" s="121"/>
      <c r="G217" s="121"/>
      <c r="H217" s="121"/>
      <c r="I217" s="121"/>
      <c r="J217" s="120"/>
    </row>
    <row r="218">
      <c r="A218" s="121"/>
      <c r="B218" s="121"/>
      <c r="C218" s="121"/>
      <c r="D218" s="121"/>
      <c r="E218" s="121"/>
      <c r="F218" s="121"/>
      <c r="G218" s="121"/>
      <c r="H218" s="121"/>
      <c r="I218" s="121"/>
      <c r="J218" s="120"/>
    </row>
    <row r="219">
      <c r="A219" s="121"/>
      <c r="B219" s="121"/>
      <c r="C219" s="121"/>
      <c r="D219" s="121"/>
      <c r="E219" s="121"/>
      <c r="F219" s="121"/>
      <c r="G219" s="121"/>
      <c r="H219" s="121"/>
      <c r="I219" s="121"/>
      <c r="J219" s="120"/>
    </row>
    <row r="220">
      <c r="A220" s="121"/>
      <c r="B220" s="121"/>
      <c r="C220" s="121"/>
      <c r="D220" s="121"/>
      <c r="E220" s="121"/>
      <c r="F220" s="121"/>
      <c r="G220" s="121"/>
      <c r="H220" s="121"/>
      <c r="I220" s="121"/>
      <c r="J220" s="120"/>
    </row>
    <row r="221">
      <c r="A221" s="121"/>
      <c r="B221" s="121"/>
      <c r="C221" s="121"/>
      <c r="D221" s="121"/>
      <c r="E221" s="121"/>
      <c r="F221" s="121"/>
      <c r="G221" s="121"/>
      <c r="H221" s="121"/>
      <c r="I221" s="121"/>
      <c r="J221" s="120"/>
    </row>
    <row r="222">
      <c r="A222" s="121"/>
      <c r="B222" s="121"/>
      <c r="C222" s="121"/>
      <c r="D222" s="121"/>
      <c r="E222" s="121"/>
      <c r="F222" s="121"/>
      <c r="G222" s="121"/>
      <c r="H222" s="121"/>
      <c r="I222" s="121"/>
      <c r="J222" s="120"/>
    </row>
    <row r="223">
      <c r="A223" s="121"/>
      <c r="B223" s="121"/>
      <c r="C223" s="121"/>
      <c r="D223" s="121"/>
      <c r="E223" s="121"/>
      <c r="F223" s="121"/>
      <c r="G223" s="121"/>
      <c r="H223" s="121"/>
      <c r="I223" s="121"/>
      <c r="J223" s="120"/>
    </row>
    <row r="224">
      <c r="A224" s="121"/>
      <c r="B224" s="121"/>
      <c r="C224" s="121"/>
      <c r="D224" s="121"/>
      <c r="E224" s="121"/>
      <c r="F224" s="121"/>
      <c r="G224" s="121"/>
      <c r="H224" s="121"/>
      <c r="I224" s="121"/>
      <c r="J224" s="120"/>
    </row>
    <row r="225">
      <c r="A225" s="121"/>
      <c r="B225" s="121"/>
      <c r="C225" s="121"/>
      <c r="D225" s="121"/>
      <c r="E225" s="121"/>
      <c r="F225" s="121"/>
      <c r="G225" s="121"/>
      <c r="H225" s="121"/>
      <c r="I225" s="121"/>
      <c r="J225" s="120"/>
    </row>
    <row r="226">
      <c r="A226" s="121"/>
      <c r="B226" s="121"/>
      <c r="C226" s="121"/>
      <c r="D226" s="121"/>
      <c r="E226" s="121"/>
      <c r="F226" s="121"/>
      <c r="G226" s="121"/>
      <c r="H226" s="121"/>
      <c r="I226" s="121"/>
      <c r="J226" s="120"/>
    </row>
    <row r="227">
      <c r="A227" s="121"/>
      <c r="B227" s="121"/>
      <c r="C227" s="121"/>
      <c r="D227" s="121"/>
      <c r="E227" s="121"/>
      <c r="F227" s="121"/>
      <c r="G227" s="121"/>
      <c r="H227" s="121"/>
      <c r="I227" s="121"/>
      <c r="J227" s="120"/>
    </row>
    <row r="228">
      <c r="A228" s="121"/>
      <c r="B228" s="121"/>
      <c r="C228" s="121"/>
      <c r="D228" s="121"/>
      <c r="E228" s="121"/>
      <c r="F228" s="121"/>
      <c r="G228" s="121"/>
      <c r="H228" s="121"/>
      <c r="I228" s="121"/>
      <c r="J228" s="120"/>
    </row>
    <row r="229">
      <c r="A229" s="121"/>
      <c r="B229" s="121"/>
      <c r="C229" s="121"/>
      <c r="D229" s="121"/>
      <c r="E229" s="121"/>
      <c r="F229" s="121"/>
      <c r="G229" s="121"/>
      <c r="H229" s="121"/>
      <c r="I229" s="121"/>
      <c r="J229" s="120"/>
    </row>
    <row r="230">
      <c r="A230" s="121"/>
      <c r="B230" s="121"/>
      <c r="C230" s="121"/>
      <c r="D230" s="121"/>
      <c r="E230" s="121"/>
      <c r="F230" s="121"/>
      <c r="G230" s="121"/>
      <c r="H230" s="121"/>
      <c r="I230" s="121"/>
      <c r="J230" s="120"/>
    </row>
    <row r="231">
      <c r="A231" s="121"/>
      <c r="B231" s="121"/>
      <c r="C231" s="121"/>
      <c r="D231" s="121"/>
      <c r="E231" s="121"/>
      <c r="F231" s="121"/>
      <c r="G231" s="121"/>
      <c r="H231" s="121"/>
      <c r="I231" s="121"/>
      <c r="J231" s="120"/>
    </row>
    <row r="232">
      <c r="A232" s="121"/>
      <c r="B232" s="121"/>
      <c r="C232" s="121"/>
      <c r="D232" s="121"/>
      <c r="E232" s="121"/>
      <c r="F232" s="121"/>
      <c r="G232" s="121"/>
      <c r="H232" s="121"/>
      <c r="I232" s="121"/>
      <c r="J232" s="120"/>
    </row>
    <row r="233">
      <c r="A233" s="121"/>
      <c r="B233" s="121"/>
      <c r="C233" s="121"/>
      <c r="D233" s="121"/>
      <c r="E233" s="121"/>
      <c r="F233" s="121"/>
      <c r="G233" s="121"/>
      <c r="H233" s="121"/>
      <c r="I233" s="121"/>
      <c r="J233" s="120"/>
    </row>
    <row r="234">
      <c r="A234" s="121"/>
      <c r="B234" s="121"/>
      <c r="C234" s="121"/>
      <c r="D234" s="121"/>
      <c r="E234" s="121"/>
      <c r="F234" s="121"/>
      <c r="G234" s="121"/>
      <c r="H234" s="121"/>
      <c r="I234" s="121"/>
      <c r="J234" s="120"/>
    </row>
    <row r="235">
      <c r="A235" s="121"/>
      <c r="B235" s="121"/>
      <c r="C235" s="121"/>
      <c r="D235" s="121"/>
      <c r="E235" s="121"/>
      <c r="F235" s="121"/>
      <c r="G235" s="121"/>
      <c r="H235" s="121"/>
      <c r="I235" s="121"/>
      <c r="J235" s="120"/>
    </row>
    <row r="236">
      <c r="A236" s="121"/>
      <c r="B236" s="121"/>
      <c r="C236" s="121"/>
      <c r="D236" s="121"/>
      <c r="E236" s="121"/>
      <c r="F236" s="121"/>
      <c r="G236" s="121"/>
      <c r="H236" s="121"/>
      <c r="I236" s="121"/>
      <c r="J236" s="120"/>
    </row>
    <row r="237">
      <c r="A237" s="121"/>
      <c r="B237" s="121"/>
      <c r="C237" s="121"/>
      <c r="D237" s="121"/>
      <c r="E237" s="121"/>
      <c r="F237" s="121"/>
      <c r="G237" s="121"/>
      <c r="H237" s="121"/>
      <c r="I237" s="121"/>
      <c r="J237" s="120"/>
    </row>
    <row r="238">
      <c r="A238" s="121"/>
      <c r="B238" s="121"/>
      <c r="C238" s="121"/>
      <c r="D238" s="121"/>
      <c r="E238" s="121"/>
      <c r="F238" s="121"/>
      <c r="G238" s="121"/>
      <c r="H238" s="121"/>
      <c r="I238" s="121"/>
      <c r="J238" s="120"/>
    </row>
    <row r="239">
      <c r="A239" s="121"/>
      <c r="B239" s="121"/>
      <c r="C239" s="121"/>
      <c r="D239" s="121"/>
      <c r="E239" s="121"/>
      <c r="F239" s="121"/>
      <c r="G239" s="121"/>
      <c r="H239" s="121"/>
      <c r="I239" s="121"/>
      <c r="J239" s="120"/>
    </row>
    <row r="240">
      <c r="A240" s="121"/>
      <c r="B240" s="121"/>
      <c r="C240" s="121"/>
      <c r="D240" s="121"/>
      <c r="E240" s="121"/>
      <c r="F240" s="121"/>
      <c r="G240" s="121"/>
      <c r="H240" s="121"/>
      <c r="I240" s="121"/>
      <c r="J240" s="120"/>
    </row>
    <row r="241">
      <c r="A241" s="121"/>
      <c r="B241" s="121"/>
      <c r="C241" s="121"/>
      <c r="D241" s="121"/>
      <c r="E241" s="121"/>
      <c r="F241" s="121"/>
      <c r="G241" s="121"/>
      <c r="H241" s="121"/>
      <c r="I241" s="121"/>
      <c r="J241" s="120"/>
    </row>
    <row r="242">
      <c r="A242" s="121"/>
      <c r="B242" s="121"/>
      <c r="C242" s="121"/>
      <c r="D242" s="121"/>
      <c r="E242" s="121"/>
      <c r="F242" s="121"/>
      <c r="G242" s="121"/>
      <c r="H242" s="121"/>
      <c r="I242" s="121"/>
      <c r="J242" s="120"/>
    </row>
    <row r="243">
      <c r="A243" s="121"/>
      <c r="B243" s="121"/>
      <c r="C243" s="121"/>
      <c r="D243" s="121"/>
      <c r="E243" s="121"/>
      <c r="F243" s="121"/>
      <c r="G243" s="121"/>
      <c r="H243" s="121"/>
      <c r="I243" s="121"/>
      <c r="J243" s="120"/>
    </row>
    <row r="244">
      <c r="A244" s="121"/>
      <c r="B244" s="121"/>
      <c r="C244" s="121"/>
      <c r="D244" s="121"/>
      <c r="E244" s="121"/>
      <c r="F244" s="121"/>
      <c r="G244" s="121"/>
      <c r="H244" s="121"/>
      <c r="I244" s="121"/>
      <c r="J244" s="120"/>
    </row>
    <row r="245">
      <c r="A245" s="121"/>
      <c r="B245" s="121"/>
      <c r="C245" s="121"/>
      <c r="D245" s="121"/>
      <c r="E245" s="121"/>
      <c r="F245" s="121"/>
      <c r="G245" s="121"/>
      <c r="H245" s="121"/>
      <c r="I245" s="121"/>
      <c r="J245" s="120"/>
    </row>
    <row r="246">
      <c r="A246" s="121"/>
      <c r="B246" s="121"/>
      <c r="C246" s="121"/>
      <c r="D246" s="121"/>
      <c r="E246" s="121"/>
      <c r="F246" s="121"/>
      <c r="G246" s="121"/>
      <c r="H246" s="121"/>
      <c r="I246" s="121"/>
      <c r="J246" s="120"/>
    </row>
    <row r="247">
      <c r="A247" s="121"/>
      <c r="B247" s="121"/>
      <c r="C247" s="121"/>
      <c r="D247" s="121"/>
      <c r="E247" s="121"/>
      <c r="F247" s="121"/>
      <c r="G247" s="121"/>
      <c r="H247" s="121"/>
      <c r="I247" s="121"/>
      <c r="J247" s="120"/>
    </row>
    <row r="248">
      <c r="A248" s="121"/>
      <c r="B248" s="121"/>
      <c r="C248" s="121"/>
      <c r="D248" s="121"/>
      <c r="E248" s="121"/>
      <c r="F248" s="121"/>
      <c r="G248" s="121"/>
      <c r="H248" s="121"/>
      <c r="I248" s="121"/>
      <c r="J248" s="120"/>
    </row>
    <row r="249">
      <c r="A249" s="121"/>
      <c r="B249" s="121"/>
      <c r="C249" s="121"/>
      <c r="D249" s="121"/>
      <c r="E249" s="121"/>
      <c r="F249" s="121"/>
      <c r="G249" s="121"/>
      <c r="H249" s="121"/>
      <c r="I249" s="121"/>
      <c r="J249" s="120"/>
    </row>
    <row r="250">
      <c r="A250" s="121"/>
      <c r="B250" s="121"/>
      <c r="C250" s="121"/>
      <c r="D250" s="121"/>
      <c r="E250" s="121"/>
      <c r="F250" s="121"/>
      <c r="G250" s="121"/>
      <c r="H250" s="121"/>
      <c r="I250" s="121"/>
      <c r="J250" s="120"/>
    </row>
    <row r="251">
      <c r="A251" s="121"/>
      <c r="B251" s="121"/>
      <c r="C251" s="121"/>
      <c r="D251" s="121"/>
      <c r="E251" s="121"/>
      <c r="F251" s="121"/>
      <c r="G251" s="121"/>
      <c r="H251" s="121"/>
      <c r="I251" s="121"/>
      <c r="J251" s="120"/>
    </row>
    <row r="252">
      <c r="A252" s="121"/>
      <c r="B252" s="121"/>
      <c r="C252" s="121"/>
      <c r="D252" s="121"/>
      <c r="E252" s="121"/>
      <c r="F252" s="121"/>
      <c r="G252" s="121"/>
      <c r="H252" s="121"/>
      <c r="I252" s="121"/>
      <c r="J252" s="120"/>
    </row>
    <row r="253">
      <c r="A253" s="121"/>
      <c r="B253" s="121"/>
      <c r="C253" s="121"/>
      <c r="D253" s="121"/>
      <c r="E253" s="121"/>
      <c r="F253" s="121"/>
      <c r="G253" s="121"/>
      <c r="H253" s="121"/>
      <c r="I253" s="121"/>
      <c r="J253" s="120"/>
    </row>
    <row r="254">
      <c r="A254" s="121"/>
      <c r="B254" s="121"/>
      <c r="C254" s="121"/>
      <c r="D254" s="121"/>
      <c r="E254" s="121"/>
      <c r="F254" s="121"/>
      <c r="G254" s="121"/>
      <c r="H254" s="121"/>
      <c r="I254" s="121"/>
      <c r="J254" s="120"/>
    </row>
    <row r="255">
      <c r="A255" s="121"/>
      <c r="B255" s="121"/>
      <c r="C255" s="121"/>
      <c r="D255" s="121"/>
      <c r="E255" s="121"/>
      <c r="F255" s="121"/>
      <c r="G255" s="121"/>
      <c r="H255" s="121"/>
      <c r="I255" s="121"/>
      <c r="J255" s="120"/>
    </row>
    <row r="256">
      <c r="A256" s="121"/>
      <c r="B256" s="121"/>
      <c r="C256" s="121"/>
      <c r="D256" s="121"/>
      <c r="E256" s="121"/>
      <c r="F256" s="121"/>
      <c r="G256" s="121"/>
      <c r="H256" s="121"/>
      <c r="I256" s="121"/>
      <c r="J256" s="120"/>
    </row>
    <row r="257">
      <c r="A257" s="121"/>
      <c r="B257" s="121"/>
      <c r="C257" s="121"/>
      <c r="D257" s="121"/>
      <c r="E257" s="121"/>
      <c r="F257" s="121"/>
      <c r="G257" s="121"/>
      <c r="H257" s="121"/>
      <c r="I257" s="121"/>
      <c r="J257" s="120"/>
    </row>
    <row r="258">
      <c r="A258" s="121"/>
      <c r="B258" s="121"/>
      <c r="C258" s="121"/>
      <c r="D258" s="121"/>
      <c r="E258" s="121"/>
      <c r="F258" s="121"/>
      <c r="G258" s="121"/>
      <c r="H258" s="121"/>
      <c r="I258" s="121"/>
      <c r="J258" s="120"/>
    </row>
    <row r="259">
      <c r="A259" s="121"/>
      <c r="B259" s="121"/>
      <c r="C259" s="121"/>
      <c r="D259" s="121"/>
      <c r="E259" s="121"/>
      <c r="F259" s="121"/>
      <c r="G259" s="121"/>
      <c r="H259" s="121"/>
      <c r="I259" s="121"/>
      <c r="J259" s="120"/>
    </row>
    <row r="260">
      <c r="A260" s="121"/>
      <c r="B260" s="121"/>
      <c r="C260" s="121"/>
      <c r="D260" s="121"/>
      <c r="E260" s="121"/>
      <c r="F260" s="121"/>
      <c r="G260" s="121"/>
      <c r="H260" s="121"/>
      <c r="I260" s="121"/>
      <c r="J260" s="120"/>
    </row>
    <row r="261">
      <c r="A261" s="121"/>
      <c r="B261" s="121"/>
      <c r="C261" s="121"/>
      <c r="D261" s="121"/>
      <c r="E261" s="121"/>
      <c r="F261" s="121"/>
      <c r="G261" s="121"/>
      <c r="H261" s="121"/>
      <c r="I261" s="121"/>
      <c r="J261" s="120"/>
    </row>
    <row r="262">
      <c r="A262" s="121"/>
      <c r="B262" s="121"/>
      <c r="C262" s="121"/>
      <c r="D262" s="121"/>
      <c r="E262" s="121"/>
      <c r="F262" s="121"/>
      <c r="G262" s="121"/>
      <c r="H262" s="121"/>
      <c r="I262" s="121"/>
      <c r="J262" s="120"/>
    </row>
    <row r="263">
      <c r="A263" s="121"/>
      <c r="B263" s="121"/>
      <c r="C263" s="121"/>
      <c r="D263" s="121"/>
      <c r="E263" s="121"/>
      <c r="F263" s="121"/>
      <c r="G263" s="121"/>
      <c r="H263" s="121"/>
      <c r="I263" s="121"/>
      <c r="J263" s="120"/>
    </row>
    <row r="264">
      <c r="A264" s="121"/>
      <c r="B264" s="121"/>
      <c r="C264" s="121"/>
      <c r="D264" s="121"/>
      <c r="E264" s="121"/>
      <c r="F264" s="121"/>
      <c r="G264" s="121"/>
      <c r="H264" s="121"/>
      <c r="I264" s="121"/>
      <c r="J264" s="120"/>
    </row>
    <row r="265">
      <c r="A265" s="121"/>
      <c r="B265" s="121"/>
      <c r="C265" s="121"/>
      <c r="D265" s="121"/>
      <c r="E265" s="121"/>
      <c r="F265" s="121"/>
      <c r="G265" s="121"/>
      <c r="H265" s="121"/>
      <c r="I265" s="121"/>
      <c r="J265" s="120"/>
    </row>
    <row r="266">
      <c r="A266" s="121"/>
      <c r="B266" s="121"/>
      <c r="C266" s="121"/>
      <c r="D266" s="121"/>
      <c r="E266" s="121"/>
      <c r="F266" s="121"/>
      <c r="G266" s="121"/>
      <c r="H266" s="121"/>
      <c r="I266" s="121"/>
      <c r="J266" s="120"/>
    </row>
    <row r="267">
      <c r="A267" s="121"/>
      <c r="B267" s="121"/>
      <c r="C267" s="121"/>
      <c r="D267" s="121"/>
      <c r="E267" s="121"/>
      <c r="F267" s="121"/>
      <c r="G267" s="121"/>
      <c r="H267" s="121"/>
      <c r="I267" s="121"/>
      <c r="J267" s="120"/>
    </row>
    <row r="268">
      <c r="A268" s="121"/>
      <c r="B268" s="121"/>
      <c r="C268" s="121"/>
      <c r="D268" s="121"/>
      <c r="E268" s="121"/>
      <c r="F268" s="121"/>
      <c r="G268" s="121"/>
      <c r="H268" s="121"/>
      <c r="I268" s="121"/>
      <c r="J268" s="120"/>
    </row>
    <row r="269">
      <c r="A269" s="121"/>
      <c r="B269" s="121"/>
      <c r="C269" s="121"/>
      <c r="D269" s="121"/>
      <c r="E269" s="121"/>
      <c r="F269" s="121"/>
      <c r="G269" s="121"/>
      <c r="H269" s="121"/>
      <c r="I269" s="121"/>
      <c r="J269" s="120"/>
    </row>
    <row r="270">
      <c r="A270" s="121"/>
      <c r="B270" s="121"/>
      <c r="C270" s="121"/>
      <c r="D270" s="121"/>
      <c r="E270" s="121"/>
      <c r="F270" s="121"/>
      <c r="G270" s="121"/>
      <c r="H270" s="121"/>
      <c r="I270" s="121"/>
      <c r="J270" s="120"/>
    </row>
    <row r="271">
      <c r="A271" s="121"/>
      <c r="B271" s="121"/>
      <c r="C271" s="121"/>
      <c r="D271" s="121"/>
      <c r="E271" s="121"/>
      <c r="F271" s="121"/>
      <c r="G271" s="121"/>
      <c r="H271" s="121"/>
      <c r="I271" s="121"/>
      <c r="J271" s="120"/>
    </row>
    <row r="272">
      <c r="A272" s="121"/>
      <c r="B272" s="121"/>
      <c r="C272" s="121"/>
      <c r="D272" s="121"/>
      <c r="E272" s="121"/>
      <c r="F272" s="121"/>
      <c r="G272" s="121"/>
      <c r="H272" s="121"/>
      <c r="I272" s="121"/>
      <c r="J272" s="120"/>
    </row>
    <row r="273">
      <c r="A273" s="121"/>
      <c r="B273" s="121"/>
      <c r="C273" s="121"/>
      <c r="D273" s="121"/>
      <c r="E273" s="121"/>
      <c r="F273" s="121"/>
      <c r="G273" s="121"/>
      <c r="H273" s="121"/>
      <c r="I273" s="121"/>
      <c r="J273" s="120"/>
    </row>
    <row r="274">
      <c r="A274" s="121"/>
      <c r="B274" s="121"/>
      <c r="C274" s="121"/>
      <c r="D274" s="121"/>
      <c r="E274" s="121"/>
      <c r="F274" s="121"/>
      <c r="G274" s="121"/>
      <c r="H274" s="121"/>
      <c r="I274" s="121"/>
      <c r="J274" s="120"/>
    </row>
    <row r="275">
      <c r="A275" s="121"/>
      <c r="B275" s="121"/>
      <c r="C275" s="121"/>
      <c r="D275" s="121"/>
      <c r="E275" s="121"/>
      <c r="F275" s="121"/>
      <c r="G275" s="121"/>
      <c r="H275" s="121"/>
      <c r="I275" s="121"/>
      <c r="J275" s="120"/>
    </row>
    <row r="276">
      <c r="A276" s="121"/>
      <c r="B276" s="121"/>
      <c r="C276" s="121"/>
      <c r="D276" s="121"/>
      <c r="E276" s="121"/>
      <c r="F276" s="121"/>
      <c r="G276" s="121"/>
      <c r="H276" s="121"/>
      <c r="I276" s="121"/>
      <c r="J276" s="120"/>
    </row>
    <row r="277">
      <c r="A277" s="121"/>
      <c r="B277" s="121"/>
      <c r="C277" s="121"/>
      <c r="D277" s="121"/>
      <c r="E277" s="121"/>
      <c r="F277" s="121"/>
      <c r="G277" s="121"/>
      <c r="H277" s="121"/>
      <c r="I277" s="121"/>
      <c r="J277" s="120"/>
    </row>
    <row r="278">
      <c r="A278" s="121"/>
      <c r="B278" s="121"/>
      <c r="C278" s="121"/>
      <c r="D278" s="121"/>
      <c r="E278" s="121"/>
      <c r="F278" s="121"/>
      <c r="G278" s="121"/>
      <c r="H278" s="121"/>
      <c r="I278" s="121"/>
      <c r="J278" s="120"/>
    </row>
    <row r="279">
      <c r="A279" s="121"/>
      <c r="B279" s="121"/>
      <c r="C279" s="121"/>
      <c r="D279" s="121"/>
      <c r="E279" s="121"/>
      <c r="F279" s="121"/>
      <c r="G279" s="121"/>
      <c r="H279" s="121"/>
      <c r="I279" s="121"/>
      <c r="J279" s="120"/>
    </row>
    <row r="280">
      <c r="A280" s="121"/>
      <c r="B280" s="121"/>
      <c r="C280" s="121"/>
      <c r="D280" s="121"/>
      <c r="E280" s="121"/>
      <c r="F280" s="121"/>
      <c r="G280" s="121"/>
      <c r="H280" s="121"/>
      <c r="I280" s="121"/>
      <c r="J280" s="120"/>
    </row>
    <row r="281">
      <c r="A281" s="121"/>
      <c r="B281" s="121"/>
      <c r="C281" s="121"/>
      <c r="D281" s="121"/>
      <c r="E281" s="121"/>
      <c r="F281" s="121"/>
      <c r="G281" s="121"/>
      <c r="H281" s="121"/>
      <c r="I281" s="121"/>
      <c r="J281" s="120"/>
    </row>
    <row r="282">
      <c r="A282" s="121"/>
      <c r="B282" s="121"/>
      <c r="C282" s="121"/>
      <c r="D282" s="121"/>
      <c r="E282" s="121"/>
      <c r="F282" s="121"/>
      <c r="G282" s="121"/>
      <c r="H282" s="121"/>
      <c r="I282" s="121"/>
      <c r="J282" s="120"/>
    </row>
    <row r="283">
      <c r="A283" s="121"/>
      <c r="B283" s="121"/>
      <c r="C283" s="121"/>
      <c r="D283" s="121"/>
      <c r="E283" s="121"/>
      <c r="F283" s="121"/>
      <c r="G283" s="121"/>
      <c r="H283" s="121"/>
      <c r="I283" s="121"/>
      <c r="J283" s="120"/>
    </row>
    <row r="284">
      <c r="A284" s="121"/>
      <c r="B284" s="121"/>
      <c r="C284" s="121"/>
      <c r="D284" s="121"/>
      <c r="E284" s="121"/>
      <c r="F284" s="121"/>
      <c r="G284" s="121"/>
      <c r="H284" s="121"/>
      <c r="I284" s="121"/>
      <c r="J284" s="120"/>
    </row>
    <row r="285">
      <c r="A285" s="121"/>
      <c r="B285" s="121"/>
      <c r="C285" s="121"/>
      <c r="D285" s="121"/>
      <c r="E285" s="121"/>
      <c r="F285" s="121"/>
      <c r="G285" s="121"/>
      <c r="H285" s="121"/>
      <c r="I285" s="121"/>
      <c r="J285" s="120"/>
    </row>
    <row r="286">
      <c r="A286" s="121"/>
      <c r="B286" s="121"/>
      <c r="C286" s="121"/>
      <c r="D286" s="121"/>
      <c r="E286" s="121"/>
      <c r="F286" s="121"/>
      <c r="G286" s="121"/>
      <c r="H286" s="121"/>
      <c r="I286" s="121"/>
      <c r="J286" s="120"/>
    </row>
    <row r="287">
      <c r="A287" s="121"/>
      <c r="B287" s="121"/>
      <c r="C287" s="121"/>
      <c r="D287" s="121"/>
      <c r="E287" s="121"/>
      <c r="F287" s="121"/>
      <c r="G287" s="121"/>
      <c r="H287" s="121"/>
      <c r="I287" s="121"/>
      <c r="J287" s="120"/>
    </row>
    <row r="288">
      <c r="A288" s="121"/>
      <c r="B288" s="121"/>
      <c r="C288" s="121"/>
      <c r="D288" s="121"/>
      <c r="E288" s="121"/>
      <c r="F288" s="121"/>
      <c r="G288" s="121"/>
      <c r="H288" s="121"/>
      <c r="I288" s="121"/>
      <c r="J288" s="120"/>
    </row>
    <row r="289">
      <c r="A289" s="121"/>
      <c r="B289" s="121"/>
      <c r="C289" s="121"/>
      <c r="D289" s="121"/>
      <c r="E289" s="121"/>
      <c r="F289" s="121"/>
      <c r="G289" s="121"/>
      <c r="H289" s="121"/>
      <c r="I289" s="121"/>
      <c r="J289" s="120"/>
    </row>
    <row r="290">
      <c r="A290" s="121"/>
      <c r="B290" s="121"/>
      <c r="C290" s="121"/>
      <c r="D290" s="121"/>
      <c r="E290" s="121"/>
      <c r="F290" s="121"/>
      <c r="G290" s="121"/>
      <c r="H290" s="121"/>
      <c r="I290" s="121"/>
      <c r="J290" s="120"/>
    </row>
    <row r="291">
      <c r="A291" s="121"/>
      <c r="B291" s="121"/>
      <c r="C291" s="121"/>
      <c r="D291" s="121"/>
      <c r="E291" s="121"/>
      <c r="F291" s="121"/>
      <c r="G291" s="121"/>
      <c r="H291" s="121"/>
      <c r="I291" s="121"/>
      <c r="J291" s="120"/>
    </row>
    <row r="292">
      <c r="A292" s="121"/>
      <c r="B292" s="121"/>
      <c r="C292" s="121"/>
      <c r="D292" s="121"/>
      <c r="E292" s="121"/>
      <c r="F292" s="121"/>
      <c r="G292" s="121"/>
      <c r="H292" s="121"/>
      <c r="I292" s="121"/>
      <c r="J292" s="120"/>
    </row>
    <row r="293">
      <c r="A293" s="121"/>
      <c r="B293" s="121"/>
      <c r="C293" s="121"/>
      <c r="D293" s="121"/>
      <c r="E293" s="121"/>
      <c r="F293" s="121"/>
      <c r="G293" s="121"/>
      <c r="H293" s="121"/>
      <c r="I293" s="121"/>
      <c r="J293" s="120"/>
    </row>
    <row r="294">
      <c r="A294" s="121"/>
      <c r="B294" s="121"/>
      <c r="C294" s="121"/>
      <c r="D294" s="121"/>
      <c r="E294" s="121"/>
      <c r="F294" s="121"/>
      <c r="G294" s="121"/>
      <c r="H294" s="121"/>
      <c r="I294" s="121"/>
      <c r="J294" s="120"/>
    </row>
    <row r="295">
      <c r="A295" s="121"/>
      <c r="B295" s="121"/>
      <c r="C295" s="121"/>
      <c r="D295" s="121"/>
      <c r="E295" s="121"/>
      <c r="F295" s="121"/>
      <c r="G295" s="121"/>
      <c r="H295" s="121"/>
      <c r="I295" s="121"/>
      <c r="J295" s="120"/>
    </row>
    <row r="296">
      <c r="A296" s="121"/>
      <c r="B296" s="121"/>
      <c r="C296" s="121"/>
      <c r="D296" s="121"/>
      <c r="E296" s="121"/>
      <c r="F296" s="121"/>
      <c r="G296" s="121"/>
      <c r="H296" s="121"/>
      <c r="I296" s="121"/>
      <c r="J296" s="120"/>
    </row>
    <row r="297">
      <c r="A297" s="121"/>
      <c r="B297" s="121"/>
      <c r="C297" s="121"/>
      <c r="D297" s="121"/>
      <c r="E297" s="121"/>
      <c r="F297" s="121"/>
      <c r="G297" s="121"/>
      <c r="H297" s="121"/>
      <c r="I297" s="121"/>
      <c r="J297" s="120"/>
    </row>
    <row r="298">
      <c r="A298" s="121"/>
      <c r="B298" s="121"/>
      <c r="C298" s="121"/>
      <c r="D298" s="121"/>
      <c r="E298" s="121"/>
      <c r="F298" s="121"/>
      <c r="G298" s="121"/>
      <c r="H298" s="121"/>
      <c r="I298" s="121"/>
      <c r="J298" s="120"/>
    </row>
    <row r="299">
      <c r="A299" s="121"/>
      <c r="B299" s="121"/>
      <c r="C299" s="121"/>
      <c r="D299" s="121"/>
      <c r="E299" s="121"/>
      <c r="F299" s="121"/>
      <c r="G299" s="121"/>
      <c r="H299" s="121"/>
      <c r="I299" s="121"/>
      <c r="J299" s="120"/>
    </row>
    <row r="300">
      <c r="A300" s="121"/>
      <c r="B300" s="121"/>
      <c r="C300" s="121"/>
      <c r="D300" s="121"/>
      <c r="E300" s="121"/>
      <c r="F300" s="121"/>
      <c r="G300" s="121"/>
      <c r="H300" s="121"/>
      <c r="I300" s="121"/>
      <c r="J300" s="120"/>
    </row>
    <row r="301">
      <c r="A301" s="121"/>
      <c r="B301" s="121"/>
      <c r="C301" s="121"/>
      <c r="D301" s="121"/>
      <c r="E301" s="121"/>
      <c r="F301" s="121"/>
      <c r="G301" s="121"/>
      <c r="H301" s="121"/>
      <c r="I301" s="121"/>
      <c r="J301" s="120"/>
    </row>
    <row r="302">
      <c r="A302" s="121"/>
      <c r="B302" s="121"/>
      <c r="C302" s="121"/>
      <c r="D302" s="121"/>
      <c r="E302" s="121"/>
      <c r="F302" s="121"/>
      <c r="G302" s="121"/>
      <c r="H302" s="121"/>
      <c r="I302" s="121"/>
      <c r="J302" s="120"/>
    </row>
    <row r="303">
      <c r="A303" s="121"/>
      <c r="B303" s="121"/>
      <c r="C303" s="121"/>
      <c r="D303" s="121"/>
      <c r="E303" s="121"/>
      <c r="F303" s="121"/>
      <c r="G303" s="121"/>
      <c r="H303" s="121"/>
      <c r="I303" s="121"/>
      <c r="J303" s="120"/>
    </row>
    <row r="304">
      <c r="A304" s="121"/>
      <c r="B304" s="121"/>
      <c r="C304" s="121"/>
      <c r="D304" s="121"/>
      <c r="E304" s="121"/>
      <c r="F304" s="121"/>
      <c r="G304" s="121"/>
      <c r="H304" s="121"/>
      <c r="I304" s="121"/>
      <c r="J304" s="120"/>
    </row>
    <row r="305">
      <c r="A305" s="121"/>
      <c r="B305" s="121"/>
      <c r="C305" s="121"/>
      <c r="D305" s="121"/>
      <c r="E305" s="121"/>
      <c r="F305" s="121"/>
      <c r="G305" s="121"/>
      <c r="H305" s="121"/>
      <c r="I305" s="121"/>
      <c r="J305" s="120"/>
    </row>
    <row r="306">
      <c r="A306" s="121"/>
      <c r="B306" s="121"/>
      <c r="C306" s="121"/>
      <c r="D306" s="121"/>
      <c r="E306" s="121"/>
      <c r="F306" s="121"/>
      <c r="G306" s="121"/>
      <c r="H306" s="121"/>
      <c r="I306" s="121"/>
      <c r="J306" s="120"/>
    </row>
    <row r="307">
      <c r="A307" s="121"/>
      <c r="B307" s="121"/>
      <c r="C307" s="121"/>
      <c r="D307" s="121"/>
      <c r="E307" s="121"/>
      <c r="F307" s="121"/>
      <c r="G307" s="121"/>
      <c r="H307" s="121"/>
      <c r="I307" s="121"/>
      <c r="J307" s="120"/>
    </row>
    <row r="308">
      <c r="A308" s="121"/>
      <c r="B308" s="121"/>
      <c r="C308" s="121"/>
      <c r="D308" s="121"/>
      <c r="E308" s="121"/>
      <c r="F308" s="121"/>
      <c r="G308" s="121"/>
      <c r="H308" s="121"/>
      <c r="I308" s="121"/>
      <c r="J308" s="120"/>
    </row>
    <row r="309">
      <c r="A309" s="121"/>
      <c r="B309" s="121"/>
      <c r="C309" s="121"/>
      <c r="D309" s="121"/>
      <c r="E309" s="121"/>
      <c r="F309" s="121"/>
      <c r="G309" s="121"/>
      <c r="H309" s="121"/>
      <c r="I309" s="121"/>
      <c r="J309" s="120"/>
    </row>
    <row r="310">
      <c r="A310" s="121"/>
      <c r="B310" s="121"/>
      <c r="C310" s="121"/>
      <c r="D310" s="121"/>
      <c r="E310" s="121"/>
      <c r="F310" s="121"/>
      <c r="G310" s="121"/>
      <c r="H310" s="121"/>
      <c r="I310" s="121"/>
      <c r="J310" s="120"/>
    </row>
    <row r="311">
      <c r="A311" s="121"/>
      <c r="B311" s="121"/>
      <c r="C311" s="121"/>
      <c r="D311" s="121"/>
      <c r="E311" s="121"/>
      <c r="F311" s="121"/>
      <c r="G311" s="121"/>
      <c r="H311" s="121"/>
      <c r="I311" s="121"/>
      <c r="J311" s="120"/>
    </row>
    <row r="312">
      <c r="A312" s="121"/>
      <c r="B312" s="121"/>
      <c r="C312" s="121"/>
      <c r="D312" s="121"/>
      <c r="E312" s="121"/>
      <c r="F312" s="121"/>
      <c r="G312" s="121"/>
      <c r="H312" s="121"/>
      <c r="I312" s="121"/>
      <c r="J312" s="120"/>
    </row>
    <row r="313">
      <c r="A313" s="121"/>
      <c r="B313" s="121"/>
      <c r="C313" s="121"/>
      <c r="D313" s="121"/>
      <c r="E313" s="121"/>
      <c r="F313" s="121"/>
      <c r="G313" s="121"/>
      <c r="H313" s="121"/>
      <c r="I313" s="121"/>
      <c r="J313" s="120"/>
    </row>
    <row r="314">
      <c r="A314" s="121"/>
      <c r="B314" s="121"/>
      <c r="C314" s="121"/>
      <c r="D314" s="121"/>
      <c r="E314" s="121"/>
      <c r="F314" s="121"/>
      <c r="G314" s="121"/>
      <c r="H314" s="121"/>
      <c r="I314" s="121"/>
      <c r="J314" s="120"/>
    </row>
    <row r="315">
      <c r="A315" s="121"/>
      <c r="B315" s="121"/>
      <c r="C315" s="121"/>
      <c r="D315" s="121"/>
      <c r="E315" s="121"/>
      <c r="F315" s="121"/>
      <c r="G315" s="121"/>
      <c r="H315" s="121"/>
      <c r="I315" s="121"/>
      <c r="J315" s="120"/>
    </row>
    <row r="316">
      <c r="A316" s="121"/>
      <c r="B316" s="121"/>
      <c r="C316" s="121"/>
      <c r="D316" s="121"/>
      <c r="E316" s="121"/>
      <c r="F316" s="121"/>
      <c r="G316" s="121"/>
      <c r="H316" s="121"/>
      <c r="I316" s="121"/>
      <c r="J316" s="120"/>
    </row>
    <row r="317">
      <c r="A317" s="121"/>
      <c r="B317" s="121"/>
      <c r="C317" s="121"/>
      <c r="D317" s="121"/>
      <c r="E317" s="121"/>
      <c r="F317" s="121"/>
      <c r="G317" s="121"/>
      <c r="H317" s="121"/>
      <c r="I317" s="121"/>
      <c r="J317" s="120"/>
    </row>
    <row r="318">
      <c r="A318" s="121"/>
      <c r="B318" s="121"/>
      <c r="C318" s="121"/>
      <c r="D318" s="121"/>
      <c r="E318" s="121"/>
      <c r="F318" s="121"/>
      <c r="G318" s="121"/>
      <c r="H318" s="121"/>
      <c r="I318" s="121"/>
      <c r="J318" s="120"/>
    </row>
    <row r="319">
      <c r="A319" s="121"/>
      <c r="B319" s="121"/>
      <c r="C319" s="121"/>
      <c r="D319" s="121"/>
      <c r="E319" s="121"/>
      <c r="F319" s="121"/>
      <c r="G319" s="121"/>
      <c r="H319" s="121"/>
      <c r="I319" s="121"/>
      <c r="J319" s="120"/>
    </row>
    <row r="320">
      <c r="A320" s="121"/>
      <c r="B320" s="121"/>
      <c r="C320" s="121"/>
      <c r="D320" s="121"/>
      <c r="E320" s="121"/>
      <c r="F320" s="121"/>
      <c r="G320" s="121"/>
      <c r="H320" s="121"/>
      <c r="I320" s="121"/>
      <c r="J320" s="120"/>
    </row>
    <row r="321">
      <c r="A321" s="121"/>
      <c r="B321" s="121"/>
      <c r="C321" s="121"/>
      <c r="D321" s="121"/>
      <c r="E321" s="121"/>
      <c r="F321" s="121"/>
      <c r="G321" s="121"/>
      <c r="H321" s="121"/>
      <c r="I321" s="121"/>
      <c r="J321" s="120"/>
    </row>
    <row r="322">
      <c r="A322" s="121"/>
      <c r="B322" s="121"/>
      <c r="C322" s="121"/>
      <c r="D322" s="121"/>
      <c r="E322" s="121"/>
      <c r="F322" s="121"/>
      <c r="G322" s="121"/>
      <c r="H322" s="121"/>
      <c r="I322" s="121"/>
      <c r="J322" s="120"/>
    </row>
    <row r="323">
      <c r="A323" s="121"/>
      <c r="B323" s="121"/>
      <c r="C323" s="121"/>
      <c r="D323" s="121"/>
      <c r="E323" s="121"/>
      <c r="F323" s="121"/>
      <c r="G323" s="121"/>
      <c r="H323" s="121"/>
      <c r="I323" s="121"/>
      <c r="J323" s="120"/>
    </row>
    <row r="324">
      <c r="A324" s="121"/>
      <c r="B324" s="121"/>
      <c r="C324" s="121"/>
      <c r="D324" s="121"/>
      <c r="E324" s="121"/>
      <c r="F324" s="121"/>
      <c r="G324" s="121"/>
      <c r="H324" s="121"/>
      <c r="I324" s="121"/>
      <c r="J324" s="120"/>
    </row>
    <row r="325">
      <c r="A325" s="121"/>
      <c r="B325" s="121"/>
      <c r="C325" s="121"/>
      <c r="D325" s="121"/>
      <c r="E325" s="121"/>
      <c r="F325" s="121"/>
      <c r="G325" s="121"/>
      <c r="H325" s="121"/>
      <c r="I325" s="121"/>
      <c r="J325" s="120"/>
    </row>
    <row r="326">
      <c r="A326" s="121"/>
      <c r="B326" s="121"/>
      <c r="C326" s="121"/>
      <c r="D326" s="121"/>
      <c r="E326" s="121"/>
      <c r="F326" s="121"/>
      <c r="G326" s="121"/>
      <c r="H326" s="121"/>
      <c r="I326" s="121"/>
      <c r="J326" s="120"/>
    </row>
    <row r="327">
      <c r="A327" s="121"/>
      <c r="B327" s="121"/>
      <c r="C327" s="121"/>
      <c r="D327" s="121"/>
      <c r="E327" s="121"/>
      <c r="F327" s="121"/>
      <c r="G327" s="121"/>
      <c r="H327" s="121"/>
      <c r="I327" s="121"/>
      <c r="J327" s="120"/>
    </row>
    <row r="328">
      <c r="A328" s="121"/>
      <c r="B328" s="121"/>
      <c r="C328" s="121"/>
      <c r="D328" s="121"/>
      <c r="E328" s="121"/>
      <c r="F328" s="121"/>
      <c r="G328" s="121"/>
      <c r="H328" s="121"/>
      <c r="I328" s="121"/>
      <c r="J328" s="120"/>
    </row>
    <row r="329">
      <c r="A329" s="121"/>
      <c r="B329" s="121"/>
      <c r="C329" s="121"/>
      <c r="D329" s="121"/>
      <c r="E329" s="121"/>
      <c r="F329" s="121"/>
      <c r="G329" s="121"/>
      <c r="H329" s="121"/>
      <c r="I329" s="121"/>
      <c r="J329" s="120"/>
    </row>
    <row r="330">
      <c r="A330" s="121"/>
      <c r="B330" s="121"/>
      <c r="C330" s="121"/>
      <c r="D330" s="121"/>
      <c r="E330" s="121"/>
      <c r="F330" s="121"/>
      <c r="G330" s="121"/>
      <c r="H330" s="121"/>
      <c r="I330" s="121"/>
      <c r="J330" s="120"/>
    </row>
    <row r="331">
      <c r="A331" s="121"/>
      <c r="B331" s="121"/>
      <c r="C331" s="121"/>
      <c r="D331" s="121"/>
      <c r="E331" s="121"/>
      <c r="F331" s="121"/>
      <c r="G331" s="121"/>
      <c r="H331" s="121"/>
      <c r="I331" s="121"/>
      <c r="J331" s="120"/>
    </row>
    <row r="332">
      <c r="A332" s="121"/>
      <c r="B332" s="121"/>
      <c r="C332" s="121"/>
      <c r="D332" s="121"/>
      <c r="E332" s="121"/>
      <c r="F332" s="121"/>
      <c r="G332" s="121"/>
      <c r="H332" s="121"/>
      <c r="I332" s="121"/>
      <c r="J332" s="120"/>
    </row>
    <row r="333">
      <c r="A333" s="121"/>
      <c r="B333" s="121"/>
      <c r="C333" s="121"/>
      <c r="D333" s="121"/>
      <c r="E333" s="121"/>
      <c r="F333" s="121"/>
      <c r="G333" s="121"/>
      <c r="H333" s="121"/>
      <c r="I333" s="121"/>
      <c r="J333" s="120"/>
    </row>
    <row r="334">
      <c r="A334" s="121"/>
      <c r="B334" s="121"/>
      <c r="C334" s="121"/>
      <c r="D334" s="121"/>
      <c r="E334" s="121"/>
      <c r="F334" s="121"/>
      <c r="G334" s="121"/>
      <c r="H334" s="121"/>
      <c r="I334" s="121"/>
      <c r="J334" s="120"/>
    </row>
    <row r="335">
      <c r="A335" s="121"/>
      <c r="B335" s="121"/>
      <c r="C335" s="121"/>
      <c r="D335" s="121"/>
      <c r="E335" s="121"/>
      <c r="F335" s="121"/>
      <c r="G335" s="121"/>
      <c r="H335" s="121"/>
      <c r="I335" s="121"/>
      <c r="J335" s="120"/>
    </row>
    <row r="336">
      <c r="A336" s="121"/>
      <c r="B336" s="121"/>
      <c r="C336" s="121"/>
      <c r="D336" s="121"/>
      <c r="E336" s="121"/>
      <c r="F336" s="121"/>
      <c r="G336" s="121"/>
      <c r="H336" s="121"/>
      <c r="I336" s="121"/>
      <c r="J336" s="120"/>
    </row>
    <row r="337">
      <c r="A337" s="121"/>
      <c r="B337" s="121"/>
      <c r="C337" s="121"/>
      <c r="D337" s="121"/>
      <c r="E337" s="121"/>
      <c r="F337" s="121"/>
      <c r="G337" s="121"/>
      <c r="H337" s="121"/>
      <c r="I337" s="121"/>
      <c r="J337" s="120"/>
    </row>
    <row r="338">
      <c r="A338" s="121"/>
      <c r="B338" s="121"/>
      <c r="C338" s="121"/>
      <c r="D338" s="121"/>
      <c r="E338" s="121"/>
      <c r="F338" s="121"/>
      <c r="G338" s="121"/>
      <c r="H338" s="121"/>
      <c r="I338" s="121"/>
      <c r="J338" s="120"/>
    </row>
    <row r="339">
      <c r="A339" s="121"/>
      <c r="B339" s="121"/>
      <c r="C339" s="121"/>
      <c r="D339" s="121"/>
      <c r="E339" s="121"/>
      <c r="F339" s="121"/>
      <c r="G339" s="121"/>
      <c r="H339" s="121"/>
      <c r="I339" s="121"/>
      <c r="J339" s="120"/>
    </row>
    <row r="340">
      <c r="A340" s="121"/>
      <c r="B340" s="121"/>
      <c r="C340" s="121"/>
      <c r="D340" s="121"/>
      <c r="E340" s="121"/>
      <c r="F340" s="121"/>
      <c r="G340" s="121"/>
      <c r="H340" s="121"/>
      <c r="I340" s="121"/>
      <c r="J340" s="120"/>
    </row>
    <row r="341">
      <c r="A341" s="121"/>
      <c r="B341" s="121"/>
      <c r="C341" s="121"/>
      <c r="D341" s="121"/>
      <c r="E341" s="121"/>
      <c r="F341" s="121"/>
      <c r="G341" s="121"/>
      <c r="H341" s="121"/>
      <c r="I341" s="121"/>
      <c r="J341" s="120"/>
    </row>
    <row r="342">
      <c r="A342" s="121"/>
      <c r="B342" s="121"/>
      <c r="C342" s="121"/>
      <c r="D342" s="121"/>
      <c r="E342" s="121"/>
      <c r="F342" s="121"/>
      <c r="G342" s="121"/>
      <c r="H342" s="121"/>
      <c r="I342" s="121"/>
      <c r="J342" s="120"/>
    </row>
    <row r="343">
      <c r="A343" s="121"/>
      <c r="B343" s="121"/>
      <c r="C343" s="121"/>
      <c r="D343" s="121"/>
      <c r="E343" s="121"/>
      <c r="F343" s="121"/>
      <c r="G343" s="121"/>
      <c r="H343" s="121"/>
      <c r="I343" s="121"/>
      <c r="J343" s="120"/>
    </row>
    <row r="344">
      <c r="A344" s="121"/>
      <c r="B344" s="121"/>
      <c r="C344" s="121"/>
      <c r="D344" s="121"/>
      <c r="E344" s="121"/>
      <c r="F344" s="121"/>
      <c r="G344" s="121"/>
      <c r="H344" s="121"/>
      <c r="I344" s="121"/>
      <c r="J344" s="120"/>
    </row>
    <row r="345">
      <c r="A345" s="121"/>
      <c r="B345" s="121"/>
      <c r="C345" s="121"/>
      <c r="D345" s="121"/>
      <c r="E345" s="121"/>
      <c r="F345" s="121"/>
      <c r="G345" s="121"/>
      <c r="H345" s="121"/>
      <c r="I345" s="121"/>
      <c r="J345" s="120"/>
    </row>
    <row r="346">
      <c r="A346" s="121"/>
      <c r="B346" s="121"/>
      <c r="C346" s="121"/>
      <c r="D346" s="121"/>
      <c r="E346" s="121"/>
      <c r="F346" s="121"/>
      <c r="G346" s="121"/>
      <c r="H346" s="121"/>
      <c r="I346" s="121"/>
      <c r="J346" s="120"/>
    </row>
    <row r="347">
      <c r="A347" s="121"/>
      <c r="B347" s="121"/>
      <c r="C347" s="121"/>
      <c r="D347" s="121"/>
      <c r="E347" s="121"/>
      <c r="F347" s="121"/>
      <c r="G347" s="121"/>
      <c r="H347" s="121"/>
      <c r="I347" s="121"/>
      <c r="J347" s="120"/>
    </row>
    <row r="348">
      <c r="A348" s="121"/>
      <c r="B348" s="121"/>
      <c r="C348" s="121"/>
      <c r="D348" s="121"/>
      <c r="E348" s="121"/>
      <c r="F348" s="121"/>
      <c r="G348" s="121"/>
      <c r="H348" s="121"/>
      <c r="I348" s="121"/>
      <c r="J348" s="120"/>
    </row>
    <row r="349">
      <c r="A349" s="121"/>
      <c r="B349" s="121"/>
      <c r="C349" s="121"/>
      <c r="D349" s="121"/>
      <c r="E349" s="121"/>
      <c r="F349" s="121"/>
      <c r="G349" s="121"/>
      <c r="H349" s="121"/>
      <c r="I349" s="121"/>
      <c r="J349" s="120"/>
    </row>
    <row r="350">
      <c r="A350" s="121"/>
      <c r="B350" s="121"/>
      <c r="C350" s="121"/>
      <c r="D350" s="121"/>
      <c r="E350" s="121"/>
      <c r="F350" s="121"/>
      <c r="G350" s="121"/>
      <c r="H350" s="121"/>
      <c r="I350" s="121"/>
      <c r="J350" s="120"/>
    </row>
    <row r="351">
      <c r="A351" s="121"/>
      <c r="B351" s="121"/>
      <c r="C351" s="121"/>
      <c r="D351" s="121"/>
      <c r="E351" s="121"/>
      <c r="F351" s="121"/>
      <c r="G351" s="121"/>
      <c r="H351" s="121"/>
      <c r="I351" s="121"/>
      <c r="J351" s="120"/>
    </row>
    <row r="352">
      <c r="A352" s="121"/>
      <c r="B352" s="121"/>
      <c r="C352" s="121"/>
      <c r="D352" s="121"/>
      <c r="E352" s="121"/>
      <c r="F352" s="121"/>
      <c r="G352" s="121"/>
      <c r="H352" s="121"/>
      <c r="I352" s="121"/>
      <c r="J352" s="120"/>
    </row>
    <row r="353">
      <c r="A353" s="121"/>
      <c r="B353" s="121"/>
      <c r="C353" s="121"/>
      <c r="D353" s="121"/>
      <c r="E353" s="121"/>
      <c r="F353" s="121"/>
      <c r="G353" s="121"/>
      <c r="H353" s="121"/>
      <c r="I353" s="121"/>
      <c r="J353" s="120"/>
    </row>
    <row r="354">
      <c r="A354" s="121"/>
      <c r="B354" s="121"/>
      <c r="C354" s="121"/>
      <c r="D354" s="121"/>
      <c r="E354" s="121"/>
      <c r="F354" s="121"/>
      <c r="G354" s="121"/>
      <c r="H354" s="121"/>
      <c r="I354" s="121"/>
      <c r="J354" s="120"/>
    </row>
    <row r="355">
      <c r="A355" s="121"/>
      <c r="B355" s="121"/>
      <c r="C355" s="121"/>
      <c r="D355" s="121"/>
      <c r="E355" s="121"/>
      <c r="F355" s="121"/>
      <c r="G355" s="121"/>
      <c r="H355" s="121"/>
      <c r="I355" s="121"/>
      <c r="J355" s="120"/>
    </row>
    <row r="356">
      <c r="A356" s="121"/>
      <c r="B356" s="121"/>
      <c r="C356" s="121"/>
      <c r="D356" s="121"/>
      <c r="E356" s="121"/>
      <c r="F356" s="121"/>
      <c r="G356" s="121"/>
      <c r="H356" s="121"/>
      <c r="I356" s="121"/>
      <c r="J356" s="120"/>
    </row>
    <row r="357">
      <c r="A357" s="121"/>
      <c r="B357" s="121"/>
      <c r="C357" s="121"/>
      <c r="D357" s="121"/>
      <c r="E357" s="121"/>
      <c r="F357" s="121"/>
      <c r="G357" s="121"/>
      <c r="H357" s="121"/>
      <c r="I357" s="121"/>
      <c r="J357" s="120"/>
    </row>
    <row r="358">
      <c r="A358" s="121"/>
      <c r="B358" s="121"/>
      <c r="C358" s="121"/>
      <c r="D358" s="121"/>
      <c r="E358" s="121"/>
      <c r="F358" s="121"/>
      <c r="G358" s="121"/>
      <c r="H358" s="121"/>
      <c r="I358" s="121"/>
      <c r="J358" s="120"/>
    </row>
    <row r="359">
      <c r="A359" s="121"/>
      <c r="B359" s="121"/>
      <c r="C359" s="121"/>
      <c r="D359" s="121"/>
      <c r="E359" s="121"/>
      <c r="F359" s="121"/>
      <c r="G359" s="121"/>
      <c r="H359" s="121"/>
      <c r="I359" s="121"/>
      <c r="J359" s="120"/>
    </row>
    <row r="360">
      <c r="A360" s="121"/>
      <c r="B360" s="121"/>
      <c r="C360" s="121"/>
      <c r="D360" s="121"/>
      <c r="E360" s="121"/>
      <c r="F360" s="121"/>
      <c r="G360" s="121"/>
      <c r="H360" s="121"/>
      <c r="I360" s="121"/>
      <c r="J360" s="120"/>
    </row>
    <row r="361">
      <c r="A361" s="121"/>
      <c r="B361" s="121"/>
      <c r="C361" s="121"/>
      <c r="D361" s="121"/>
      <c r="E361" s="121"/>
      <c r="F361" s="121"/>
      <c r="G361" s="121"/>
      <c r="H361" s="121"/>
      <c r="I361" s="121"/>
      <c r="J361" s="120"/>
    </row>
    <row r="362">
      <c r="A362" s="121"/>
      <c r="B362" s="121"/>
      <c r="C362" s="121"/>
      <c r="D362" s="121"/>
      <c r="E362" s="121"/>
      <c r="F362" s="121"/>
      <c r="G362" s="121"/>
      <c r="H362" s="121"/>
      <c r="I362" s="121"/>
      <c r="J362" s="120"/>
    </row>
    <row r="363">
      <c r="A363" s="121"/>
      <c r="B363" s="121"/>
      <c r="C363" s="121"/>
      <c r="D363" s="121"/>
      <c r="E363" s="121"/>
      <c r="F363" s="121"/>
      <c r="G363" s="121"/>
      <c r="H363" s="121"/>
      <c r="I363" s="121"/>
      <c r="J363" s="120"/>
    </row>
    <row r="364">
      <c r="A364" s="121"/>
      <c r="B364" s="121"/>
      <c r="C364" s="121"/>
      <c r="D364" s="121"/>
      <c r="E364" s="121"/>
      <c r="F364" s="121"/>
      <c r="G364" s="121"/>
      <c r="H364" s="121"/>
      <c r="I364" s="121"/>
      <c r="J364" s="120"/>
    </row>
    <row r="365">
      <c r="A365" s="121"/>
      <c r="B365" s="121"/>
      <c r="C365" s="121"/>
      <c r="D365" s="121"/>
      <c r="E365" s="121"/>
      <c r="F365" s="121"/>
      <c r="G365" s="121"/>
      <c r="H365" s="121"/>
      <c r="I365" s="121"/>
      <c r="J365" s="120"/>
    </row>
    <row r="366">
      <c r="A366" s="121"/>
      <c r="B366" s="121"/>
      <c r="C366" s="121"/>
      <c r="D366" s="121"/>
      <c r="E366" s="121"/>
      <c r="F366" s="121"/>
      <c r="G366" s="121"/>
      <c r="H366" s="121"/>
      <c r="I366" s="121"/>
      <c r="J366" s="120"/>
    </row>
    <row r="367">
      <c r="A367" s="121"/>
      <c r="B367" s="121"/>
      <c r="C367" s="121"/>
      <c r="D367" s="121"/>
      <c r="E367" s="121"/>
      <c r="F367" s="121"/>
      <c r="G367" s="121"/>
      <c r="H367" s="121"/>
      <c r="I367" s="121"/>
      <c r="J367" s="120"/>
    </row>
    <row r="368">
      <c r="A368" s="121"/>
      <c r="B368" s="121"/>
      <c r="C368" s="121"/>
      <c r="D368" s="121"/>
      <c r="E368" s="121"/>
      <c r="F368" s="121"/>
      <c r="G368" s="121"/>
      <c r="H368" s="121"/>
      <c r="I368" s="121"/>
      <c r="J368" s="120"/>
    </row>
    <row r="369">
      <c r="A369" s="121"/>
      <c r="B369" s="121"/>
      <c r="C369" s="121"/>
      <c r="D369" s="121"/>
      <c r="E369" s="121"/>
      <c r="F369" s="121"/>
      <c r="G369" s="121"/>
      <c r="H369" s="121"/>
      <c r="I369" s="121"/>
      <c r="J369" s="120"/>
    </row>
    <row r="370">
      <c r="A370" s="121"/>
      <c r="B370" s="121"/>
      <c r="C370" s="121"/>
      <c r="D370" s="121"/>
      <c r="E370" s="121"/>
      <c r="F370" s="121"/>
      <c r="G370" s="121"/>
      <c r="H370" s="121"/>
      <c r="I370" s="121"/>
      <c r="J370" s="120"/>
    </row>
    <row r="371">
      <c r="A371" s="121"/>
      <c r="B371" s="121"/>
      <c r="C371" s="121"/>
      <c r="D371" s="121"/>
      <c r="E371" s="121"/>
      <c r="F371" s="121"/>
      <c r="G371" s="121"/>
      <c r="H371" s="121"/>
      <c r="I371" s="121"/>
      <c r="J371" s="120"/>
    </row>
    <row r="372">
      <c r="A372" s="121"/>
      <c r="B372" s="121"/>
      <c r="C372" s="121"/>
      <c r="D372" s="121"/>
      <c r="E372" s="121"/>
      <c r="F372" s="121"/>
      <c r="G372" s="121"/>
      <c r="H372" s="121"/>
      <c r="I372" s="121"/>
      <c r="J372" s="120"/>
    </row>
    <row r="373">
      <c r="A373" s="121"/>
      <c r="B373" s="121"/>
      <c r="C373" s="121"/>
      <c r="D373" s="121"/>
      <c r="E373" s="121"/>
      <c r="F373" s="121"/>
      <c r="G373" s="121"/>
      <c r="H373" s="121"/>
      <c r="I373" s="121"/>
      <c r="J373" s="120"/>
    </row>
    <row r="374">
      <c r="A374" s="121"/>
      <c r="B374" s="121"/>
      <c r="C374" s="121"/>
      <c r="D374" s="121"/>
      <c r="E374" s="121"/>
      <c r="F374" s="121"/>
      <c r="G374" s="121"/>
      <c r="H374" s="121"/>
      <c r="I374" s="121"/>
      <c r="J374" s="120"/>
    </row>
    <row r="375">
      <c r="A375" s="121"/>
      <c r="B375" s="121"/>
      <c r="C375" s="121"/>
      <c r="D375" s="121"/>
      <c r="E375" s="121"/>
      <c r="F375" s="121"/>
      <c r="G375" s="121"/>
      <c r="H375" s="121"/>
      <c r="I375" s="121"/>
      <c r="J375" s="120"/>
    </row>
    <row r="376">
      <c r="A376" s="121"/>
      <c r="B376" s="121"/>
      <c r="C376" s="121"/>
      <c r="D376" s="121"/>
      <c r="E376" s="121"/>
      <c r="F376" s="121"/>
      <c r="G376" s="121"/>
      <c r="H376" s="121"/>
      <c r="I376" s="121"/>
      <c r="J376" s="120"/>
    </row>
    <row r="377">
      <c r="A377" s="121"/>
      <c r="B377" s="121"/>
      <c r="C377" s="121"/>
      <c r="D377" s="121"/>
      <c r="E377" s="121"/>
      <c r="F377" s="121"/>
      <c r="G377" s="121"/>
      <c r="H377" s="121"/>
      <c r="I377" s="121"/>
      <c r="J377" s="120"/>
    </row>
    <row r="378">
      <c r="A378" s="121"/>
      <c r="B378" s="121"/>
      <c r="C378" s="121"/>
      <c r="D378" s="121"/>
      <c r="E378" s="121"/>
      <c r="F378" s="121"/>
      <c r="G378" s="121"/>
      <c r="H378" s="121"/>
      <c r="I378" s="121"/>
      <c r="J378" s="120"/>
    </row>
    <row r="379">
      <c r="A379" s="121"/>
      <c r="B379" s="121"/>
      <c r="C379" s="121"/>
      <c r="D379" s="121"/>
      <c r="E379" s="121"/>
      <c r="F379" s="121"/>
      <c r="G379" s="121"/>
      <c r="H379" s="121"/>
      <c r="I379" s="121"/>
      <c r="J379" s="120"/>
    </row>
    <row r="380">
      <c r="A380" s="121"/>
      <c r="B380" s="121"/>
      <c r="C380" s="121"/>
      <c r="D380" s="121"/>
      <c r="E380" s="121"/>
      <c r="F380" s="121"/>
      <c r="G380" s="121"/>
      <c r="H380" s="121"/>
      <c r="I380" s="121"/>
      <c r="J380" s="120"/>
    </row>
    <row r="381">
      <c r="A381" s="121"/>
      <c r="B381" s="121"/>
      <c r="C381" s="121"/>
      <c r="D381" s="121"/>
      <c r="E381" s="121"/>
      <c r="F381" s="121"/>
      <c r="G381" s="121"/>
      <c r="H381" s="121"/>
      <c r="I381" s="121"/>
      <c r="J381" s="120"/>
    </row>
    <row r="382">
      <c r="A382" s="121"/>
      <c r="B382" s="121"/>
      <c r="C382" s="121"/>
      <c r="D382" s="121"/>
      <c r="E382" s="121"/>
      <c r="F382" s="121"/>
      <c r="G382" s="121"/>
      <c r="H382" s="121"/>
      <c r="I382" s="121"/>
      <c r="J382" s="120"/>
    </row>
    <row r="383">
      <c r="A383" s="121"/>
      <c r="B383" s="121"/>
      <c r="C383" s="121"/>
      <c r="D383" s="121"/>
      <c r="E383" s="121"/>
      <c r="F383" s="121"/>
      <c r="G383" s="121"/>
      <c r="H383" s="121"/>
      <c r="I383" s="121"/>
      <c r="J383" s="120"/>
    </row>
    <row r="384">
      <c r="A384" s="121"/>
      <c r="B384" s="121"/>
      <c r="C384" s="121"/>
      <c r="D384" s="121"/>
      <c r="E384" s="121"/>
      <c r="F384" s="121"/>
      <c r="G384" s="121"/>
      <c r="H384" s="121"/>
      <c r="I384" s="121"/>
      <c r="J384" s="120"/>
    </row>
    <row r="385">
      <c r="A385" s="121"/>
      <c r="B385" s="121"/>
      <c r="C385" s="121"/>
      <c r="D385" s="121"/>
      <c r="E385" s="121"/>
      <c r="F385" s="121"/>
      <c r="G385" s="121"/>
      <c r="H385" s="121"/>
      <c r="I385" s="121"/>
      <c r="J385" s="120"/>
    </row>
    <row r="386">
      <c r="A386" s="121"/>
      <c r="B386" s="121"/>
      <c r="C386" s="121"/>
      <c r="D386" s="121"/>
      <c r="E386" s="121"/>
      <c r="F386" s="121"/>
      <c r="G386" s="121"/>
      <c r="H386" s="121"/>
      <c r="I386" s="121"/>
      <c r="J386" s="120"/>
    </row>
    <row r="387">
      <c r="A387" s="121"/>
      <c r="B387" s="121"/>
      <c r="C387" s="121"/>
      <c r="D387" s="121"/>
      <c r="E387" s="121"/>
      <c r="F387" s="121"/>
      <c r="G387" s="121"/>
      <c r="H387" s="121"/>
      <c r="I387" s="121"/>
      <c r="J387" s="120"/>
    </row>
    <row r="388">
      <c r="A388" s="121"/>
      <c r="B388" s="121"/>
      <c r="C388" s="121"/>
      <c r="D388" s="121"/>
      <c r="E388" s="121"/>
      <c r="F388" s="121"/>
      <c r="G388" s="121"/>
      <c r="H388" s="121"/>
      <c r="I388" s="121"/>
      <c r="J388" s="120"/>
    </row>
    <row r="389">
      <c r="A389" s="121"/>
      <c r="B389" s="121"/>
      <c r="C389" s="121"/>
      <c r="D389" s="121"/>
      <c r="E389" s="121"/>
      <c r="F389" s="121"/>
      <c r="G389" s="121"/>
      <c r="H389" s="121"/>
      <c r="I389" s="121"/>
      <c r="J389" s="120"/>
    </row>
    <row r="390">
      <c r="A390" s="121"/>
      <c r="B390" s="121"/>
      <c r="C390" s="121"/>
      <c r="D390" s="121"/>
      <c r="E390" s="121"/>
      <c r="F390" s="121"/>
      <c r="G390" s="121"/>
      <c r="H390" s="121"/>
      <c r="I390" s="121"/>
      <c r="J390" s="120"/>
    </row>
    <row r="391">
      <c r="A391" s="121"/>
      <c r="B391" s="121"/>
      <c r="C391" s="121"/>
      <c r="D391" s="121"/>
      <c r="E391" s="121"/>
      <c r="F391" s="121"/>
      <c r="G391" s="121"/>
      <c r="H391" s="121"/>
      <c r="I391" s="121"/>
      <c r="J391" s="120"/>
    </row>
    <row r="392">
      <c r="A392" s="121"/>
      <c r="B392" s="121"/>
      <c r="C392" s="121"/>
      <c r="D392" s="121"/>
      <c r="E392" s="121"/>
      <c r="F392" s="121"/>
      <c r="G392" s="121"/>
      <c r="H392" s="121"/>
      <c r="I392" s="121"/>
      <c r="J392" s="120"/>
    </row>
    <row r="393">
      <c r="A393" s="121"/>
      <c r="B393" s="121"/>
      <c r="C393" s="121"/>
      <c r="D393" s="121"/>
      <c r="E393" s="121"/>
      <c r="F393" s="121"/>
      <c r="G393" s="121"/>
      <c r="H393" s="121"/>
      <c r="I393" s="121"/>
      <c r="J393" s="120"/>
    </row>
    <row r="394">
      <c r="A394" s="121"/>
      <c r="B394" s="121"/>
      <c r="C394" s="121"/>
      <c r="D394" s="121"/>
      <c r="E394" s="121"/>
      <c r="F394" s="121"/>
      <c r="G394" s="121"/>
      <c r="H394" s="121"/>
      <c r="I394" s="121"/>
      <c r="J394" s="120"/>
    </row>
    <row r="395">
      <c r="A395" s="121"/>
      <c r="B395" s="121"/>
      <c r="C395" s="121"/>
      <c r="D395" s="121"/>
      <c r="E395" s="121"/>
      <c r="F395" s="121"/>
      <c r="G395" s="121"/>
      <c r="H395" s="121"/>
      <c r="I395" s="121"/>
      <c r="J395" s="120"/>
    </row>
    <row r="396">
      <c r="A396" s="121"/>
      <c r="B396" s="121"/>
      <c r="C396" s="121"/>
      <c r="D396" s="121"/>
      <c r="E396" s="121"/>
      <c r="F396" s="121"/>
      <c r="G396" s="121"/>
      <c r="H396" s="121"/>
      <c r="I396" s="121"/>
      <c r="J396" s="120"/>
    </row>
    <row r="397">
      <c r="A397" s="121"/>
      <c r="B397" s="121"/>
      <c r="C397" s="121"/>
      <c r="D397" s="121"/>
      <c r="E397" s="121"/>
      <c r="F397" s="121"/>
      <c r="G397" s="121"/>
      <c r="H397" s="121"/>
      <c r="I397" s="121"/>
      <c r="J397" s="120"/>
    </row>
    <row r="398">
      <c r="A398" s="121"/>
      <c r="B398" s="121"/>
      <c r="C398" s="121"/>
      <c r="D398" s="121"/>
      <c r="E398" s="121"/>
      <c r="F398" s="121"/>
      <c r="G398" s="121"/>
      <c r="H398" s="121"/>
      <c r="I398" s="121"/>
      <c r="J398" s="120"/>
    </row>
    <row r="399">
      <c r="A399" s="121"/>
      <c r="B399" s="121"/>
      <c r="C399" s="121"/>
      <c r="D399" s="121"/>
      <c r="E399" s="121"/>
      <c r="F399" s="121"/>
      <c r="G399" s="121"/>
      <c r="H399" s="121"/>
      <c r="I399" s="121"/>
      <c r="J399" s="120"/>
    </row>
    <row r="400">
      <c r="A400" s="121"/>
      <c r="B400" s="121"/>
      <c r="C400" s="121"/>
      <c r="D400" s="121"/>
      <c r="E400" s="121"/>
      <c r="F400" s="121"/>
      <c r="G400" s="121"/>
      <c r="H400" s="121"/>
      <c r="I400" s="121"/>
      <c r="J400" s="120"/>
    </row>
    <row r="401">
      <c r="A401" s="121"/>
      <c r="B401" s="121"/>
      <c r="C401" s="121"/>
      <c r="D401" s="121"/>
      <c r="E401" s="121"/>
      <c r="F401" s="121"/>
      <c r="G401" s="121"/>
      <c r="H401" s="121"/>
      <c r="I401" s="121"/>
      <c r="J401" s="120"/>
    </row>
    <row r="402">
      <c r="A402" s="121"/>
      <c r="B402" s="121"/>
      <c r="C402" s="121"/>
      <c r="D402" s="121"/>
      <c r="E402" s="121"/>
      <c r="F402" s="121"/>
      <c r="G402" s="121"/>
      <c r="H402" s="121"/>
      <c r="I402" s="121"/>
      <c r="J402" s="120"/>
    </row>
    <row r="403">
      <c r="A403" s="121"/>
      <c r="B403" s="121"/>
      <c r="C403" s="121"/>
      <c r="D403" s="121"/>
      <c r="E403" s="121"/>
      <c r="F403" s="121"/>
      <c r="G403" s="121"/>
      <c r="H403" s="121"/>
      <c r="I403" s="121"/>
      <c r="J403" s="120"/>
    </row>
    <row r="404">
      <c r="A404" s="121"/>
      <c r="B404" s="121"/>
      <c r="C404" s="121"/>
      <c r="D404" s="121"/>
      <c r="E404" s="121"/>
      <c r="F404" s="121"/>
      <c r="G404" s="121"/>
      <c r="H404" s="121"/>
      <c r="I404" s="121"/>
      <c r="J404" s="120"/>
    </row>
    <row r="405">
      <c r="A405" s="121"/>
      <c r="B405" s="121"/>
      <c r="C405" s="121"/>
      <c r="D405" s="121"/>
      <c r="E405" s="121"/>
      <c r="F405" s="121"/>
      <c r="G405" s="121"/>
      <c r="H405" s="121"/>
      <c r="I405" s="121"/>
      <c r="J405" s="120"/>
    </row>
    <row r="406">
      <c r="A406" s="121"/>
      <c r="B406" s="121"/>
      <c r="C406" s="121"/>
      <c r="D406" s="121"/>
      <c r="E406" s="121"/>
      <c r="F406" s="121"/>
      <c r="G406" s="121"/>
      <c r="H406" s="121"/>
      <c r="I406" s="121"/>
      <c r="J406" s="120"/>
    </row>
    <row r="407">
      <c r="A407" s="121"/>
      <c r="B407" s="121"/>
      <c r="C407" s="121"/>
      <c r="D407" s="121"/>
      <c r="E407" s="121"/>
      <c r="F407" s="121"/>
      <c r="G407" s="121"/>
      <c r="H407" s="121"/>
      <c r="I407" s="121"/>
      <c r="J407" s="120"/>
    </row>
    <row r="408">
      <c r="A408" s="121"/>
      <c r="B408" s="121"/>
      <c r="C408" s="121"/>
      <c r="D408" s="121"/>
      <c r="E408" s="121"/>
      <c r="F408" s="121"/>
      <c r="G408" s="121"/>
      <c r="H408" s="121"/>
      <c r="I408" s="121"/>
      <c r="J408" s="120"/>
    </row>
    <row r="409">
      <c r="A409" s="121"/>
      <c r="B409" s="121"/>
      <c r="C409" s="121"/>
      <c r="D409" s="121"/>
      <c r="E409" s="121"/>
      <c r="F409" s="121"/>
      <c r="G409" s="121"/>
      <c r="H409" s="121"/>
      <c r="I409" s="121"/>
      <c r="J409" s="120"/>
    </row>
    <row r="410">
      <c r="A410" s="121"/>
      <c r="B410" s="121"/>
      <c r="C410" s="121"/>
      <c r="D410" s="121"/>
      <c r="E410" s="121"/>
      <c r="F410" s="121"/>
      <c r="G410" s="121"/>
      <c r="H410" s="121"/>
      <c r="I410" s="121"/>
      <c r="J410" s="120"/>
    </row>
    <row r="411">
      <c r="A411" s="121"/>
      <c r="B411" s="121"/>
      <c r="C411" s="121"/>
      <c r="D411" s="121"/>
      <c r="E411" s="121"/>
      <c r="F411" s="121"/>
      <c r="G411" s="121"/>
      <c r="H411" s="121"/>
      <c r="I411" s="121"/>
      <c r="J411" s="120"/>
    </row>
    <row r="412">
      <c r="A412" s="121"/>
      <c r="B412" s="121"/>
      <c r="C412" s="121"/>
      <c r="D412" s="121"/>
      <c r="E412" s="121"/>
      <c r="F412" s="121"/>
      <c r="G412" s="121"/>
      <c r="H412" s="121"/>
      <c r="I412" s="121"/>
      <c r="J412" s="120"/>
    </row>
    <row r="413">
      <c r="A413" s="121"/>
      <c r="B413" s="121"/>
      <c r="C413" s="121"/>
      <c r="D413" s="121"/>
      <c r="E413" s="121"/>
      <c r="F413" s="121"/>
      <c r="G413" s="121"/>
      <c r="H413" s="121"/>
      <c r="I413" s="121"/>
      <c r="J413" s="120"/>
    </row>
    <row r="414">
      <c r="A414" s="121"/>
      <c r="B414" s="121"/>
      <c r="C414" s="121"/>
      <c r="D414" s="121"/>
      <c r="E414" s="121"/>
      <c r="F414" s="121"/>
      <c r="G414" s="121"/>
      <c r="H414" s="121"/>
      <c r="I414" s="121"/>
      <c r="J414" s="120"/>
    </row>
    <row r="415">
      <c r="A415" s="121"/>
      <c r="B415" s="121"/>
      <c r="C415" s="121"/>
      <c r="D415" s="121"/>
      <c r="E415" s="121"/>
      <c r="F415" s="121"/>
      <c r="G415" s="121"/>
      <c r="H415" s="121"/>
      <c r="I415" s="121"/>
      <c r="J415" s="120"/>
    </row>
    <row r="416">
      <c r="A416" s="121"/>
      <c r="B416" s="121"/>
      <c r="C416" s="121"/>
      <c r="D416" s="121"/>
      <c r="E416" s="121"/>
      <c r="F416" s="121"/>
      <c r="G416" s="121"/>
      <c r="H416" s="121"/>
      <c r="I416" s="121"/>
      <c r="J416" s="120"/>
    </row>
    <row r="417">
      <c r="A417" s="121"/>
      <c r="B417" s="121"/>
      <c r="C417" s="121"/>
      <c r="D417" s="121"/>
      <c r="E417" s="121"/>
      <c r="F417" s="121"/>
      <c r="G417" s="121"/>
      <c r="H417" s="121"/>
      <c r="I417" s="121"/>
      <c r="J417" s="120"/>
    </row>
    <row r="418">
      <c r="A418" s="121"/>
      <c r="B418" s="121"/>
      <c r="C418" s="121"/>
      <c r="D418" s="121"/>
      <c r="E418" s="121"/>
      <c r="F418" s="121"/>
      <c r="G418" s="121"/>
      <c r="H418" s="121"/>
      <c r="I418" s="121"/>
      <c r="J418" s="120"/>
    </row>
    <row r="419">
      <c r="A419" s="121"/>
      <c r="B419" s="121"/>
      <c r="C419" s="121"/>
      <c r="D419" s="121"/>
      <c r="E419" s="121"/>
      <c r="F419" s="121"/>
      <c r="G419" s="121"/>
      <c r="H419" s="121"/>
      <c r="I419" s="121"/>
      <c r="J419" s="120"/>
    </row>
    <row r="420">
      <c r="A420" s="121"/>
      <c r="B420" s="121"/>
      <c r="C420" s="121"/>
      <c r="D420" s="121"/>
      <c r="E420" s="121"/>
      <c r="F420" s="121"/>
      <c r="G420" s="121"/>
      <c r="H420" s="121"/>
      <c r="I420" s="121"/>
      <c r="J420" s="120"/>
    </row>
    <row r="421">
      <c r="A421" s="121"/>
      <c r="B421" s="121"/>
      <c r="C421" s="121"/>
      <c r="D421" s="121"/>
      <c r="E421" s="121"/>
      <c r="F421" s="121"/>
      <c r="G421" s="121"/>
      <c r="H421" s="121"/>
      <c r="I421" s="121"/>
      <c r="J421" s="120"/>
    </row>
    <row r="422">
      <c r="A422" s="121"/>
      <c r="B422" s="121"/>
      <c r="C422" s="121"/>
      <c r="D422" s="121"/>
      <c r="E422" s="121"/>
      <c r="F422" s="121"/>
      <c r="G422" s="121"/>
      <c r="H422" s="121"/>
      <c r="I422" s="121"/>
      <c r="J422" s="120"/>
    </row>
    <row r="423">
      <c r="A423" s="121"/>
      <c r="B423" s="121"/>
      <c r="C423" s="121"/>
      <c r="D423" s="121"/>
      <c r="E423" s="121"/>
      <c r="F423" s="121"/>
      <c r="G423" s="121"/>
      <c r="H423" s="121"/>
      <c r="I423" s="121"/>
      <c r="J423" s="120"/>
    </row>
    <row r="424">
      <c r="A424" s="121"/>
      <c r="B424" s="121"/>
      <c r="C424" s="121"/>
      <c r="D424" s="121"/>
      <c r="E424" s="121"/>
      <c r="F424" s="121"/>
      <c r="G424" s="121"/>
      <c r="H424" s="121"/>
      <c r="I424" s="121"/>
      <c r="J424" s="120"/>
    </row>
    <row r="425">
      <c r="A425" s="121"/>
      <c r="B425" s="121"/>
      <c r="C425" s="121"/>
      <c r="D425" s="121"/>
      <c r="E425" s="121"/>
      <c r="F425" s="121"/>
      <c r="G425" s="121"/>
      <c r="H425" s="121"/>
      <c r="I425" s="121"/>
      <c r="J425" s="120"/>
    </row>
    <row r="426">
      <c r="A426" s="121"/>
      <c r="B426" s="121"/>
      <c r="C426" s="121"/>
      <c r="D426" s="121"/>
      <c r="E426" s="121"/>
      <c r="F426" s="121"/>
      <c r="G426" s="121"/>
      <c r="H426" s="121"/>
      <c r="I426" s="121"/>
      <c r="J426" s="120"/>
    </row>
    <row r="427">
      <c r="A427" s="121"/>
      <c r="B427" s="121"/>
      <c r="C427" s="121"/>
      <c r="D427" s="121"/>
      <c r="E427" s="121"/>
      <c r="F427" s="121"/>
      <c r="G427" s="121"/>
      <c r="H427" s="121"/>
      <c r="I427" s="121"/>
      <c r="J427" s="120"/>
    </row>
    <row r="428">
      <c r="A428" s="121"/>
      <c r="B428" s="121"/>
      <c r="C428" s="121"/>
      <c r="D428" s="121"/>
      <c r="E428" s="121"/>
      <c r="F428" s="121"/>
      <c r="G428" s="121"/>
      <c r="H428" s="121"/>
      <c r="I428" s="121"/>
      <c r="J428" s="120"/>
    </row>
    <row r="429">
      <c r="A429" s="121"/>
      <c r="B429" s="121"/>
      <c r="C429" s="121"/>
      <c r="D429" s="121"/>
      <c r="E429" s="121"/>
      <c r="F429" s="121"/>
      <c r="G429" s="121"/>
      <c r="H429" s="121"/>
      <c r="I429" s="121"/>
      <c r="J429" s="120"/>
    </row>
    <row r="430">
      <c r="A430" s="121"/>
      <c r="B430" s="121"/>
      <c r="C430" s="121"/>
      <c r="D430" s="121"/>
      <c r="E430" s="121"/>
      <c r="F430" s="121"/>
      <c r="G430" s="121"/>
      <c r="H430" s="121"/>
      <c r="I430" s="121"/>
      <c r="J430" s="120"/>
    </row>
    <row r="431">
      <c r="A431" s="121"/>
      <c r="B431" s="121"/>
      <c r="C431" s="121"/>
      <c r="D431" s="121"/>
      <c r="E431" s="121"/>
      <c r="F431" s="121"/>
      <c r="G431" s="121"/>
      <c r="H431" s="121"/>
      <c r="I431" s="121"/>
      <c r="J431" s="120"/>
    </row>
    <row r="432">
      <c r="A432" s="121"/>
      <c r="B432" s="121"/>
      <c r="C432" s="121"/>
      <c r="D432" s="121"/>
      <c r="E432" s="121"/>
      <c r="F432" s="121"/>
      <c r="G432" s="121"/>
      <c r="H432" s="121"/>
      <c r="I432" s="121"/>
      <c r="J432" s="120"/>
    </row>
    <row r="433">
      <c r="A433" s="121"/>
      <c r="B433" s="121"/>
      <c r="C433" s="121"/>
      <c r="D433" s="121"/>
      <c r="E433" s="121"/>
      <c r="F433" s="121"/>
      <c r="G433" s="121"/>
      <c r="H433" s="121"/>
      <c r="I433" s="121"/>
      <c r="J433" s="120"/>
    </row>
    <row r="434">
      <c r="A434" s="121"/>
      <c r="B434" s="121"/>
      <c r="C434" s="121"/>
      <c r="D434" s="121"/>
      <c r="E434" s="121"/>
      <c r="F434" s="121"/>
      <c r="G434" s="121"/>
      <c r="H434" s="121"/>
      <c r="I434" s="121"/>
      <c r="J434" s="120"/>
    </row>
    <row r="435">
      <c r="A435" s="121"/>
      <c r="B435" s="121"/>
      <c r="C435" s="121"/>
      <c r="D435" s="121"/>
      <c r="E435" s="121"/>
      <c r="F435" s="121"/>
      <c r="G435" s="121"/>
      <c r="H435" s="121"/>
      <c r="I435" s="121"/>
      <c r="J435" s="120"/>
    </row>
    <row r="436">
      <c r="A436" s="121"/>
      <c r="B436" s="121"/>
      <c r="C436" s="121"/>
      <c r="D436" s="121"/>
      <c r="E436" s="121"/>
      <c r="F436" s="121"/>
      <c r="G436" s="121"/>
      <c r="H436" s="121"/>
      <c r="I436" s="121"/>
      <c r="J436" s="120"/>
    </row>
    <row r="437">
      <c r="A437" s="121"/>
      <c r="B437" s="121"/>
      <c r="C437" s="121"/>
      <c r="D437" s="121"/>
      <c r="E437" s="121"/>
      <c r="F437" s="121"/>
      <c r="G437" s="121"/>
      <c r="H437" s="121"/>
      <c r="I437" s="121"/>
      <c r="J437" s="120"/>
    </row>
    <row r="438">
      <c r="A438" s="121"/>
      <c r="B438" s="121"/>
      <c r="C438" s="121"/>
      <c r="D438" s="121"/>
      <c r="E438" s="121"/>
      <c r="F438" s="121"/>
      <c r="G438" s="121"/>
      <c r="H438" s="121"/>
      <c r="I438" s="121"/>
      <c r="J438" s="120"/>
    </row>
    <row r="439">
      <c r="A439" s="121"/>
      <c r="B439" s="121"/>
      <c r="C439" s="121"/>
      <c r="D439" s="121"/>
      <c r="E439" s="121"/>
      <c r="F439" s="121"/>
      <c r="G439" s="121"/>
      <c r="H439" s="121"/>
      <c r="I439" s="121"/>
      <c r="J439" s="120"/>
    </row>
    <row r="440">
      <c r="A440" s="121"/>
      <c r="B440" s="121"/>
      <c r="C440" s="121"/>
      <c r="D440" s="121"/>
      <c r="E440" s="121"/>
      <c r="F440" s="121"/>
      <c r="G440" s="121"/>
      <c r="H440" s="121"/>
      <c r="I440" s="121"/>
      <c r="J440" s="120"/>
    </row>
    <row r="441">
      <c r="A441" s="121"/>
      <c r="B441" s="121"/>
      <c r="C441" s="121"/>
      <c r="D441" s="121"/>
      <c r="E441" s="121"/>
      <c r="F441" s="121"/>
      <c r="G441" s="121"/>
      <c r="H441" s="121"/>
      <c r="I441" s="121"/>
      <c r="J441" s="120"/>
    </row>
    <row r="442">
      <c r="A442" s="121"/>
      <c r="B442" s="121"/>
      <c r="C442" s="121"/>
      <c r="D442" s="121"/>
      <c r="E442" s="121"/>
      <c r="F442" s="121"/>
      <c r="G442" s="121"/>
      <c r="H442" s="121"/>
      <c r="I442" s="121"/>
      <c r="J442" s="120"/>
    </row>
    <row r="443">
      <c r="A443" s="121"/>
      <c r="B443" s="121"/>
      <c r="C443" s="121"/>
      <c r="D443" s="121"/>
      <c r="E443" s="121"/>
      <c r="F443" s="121"/>
      <c r="G443" s="121"/>
      <c r="H443" s="121"/>
      <c r="I443" s="121"/>
      <c r="J443" s="120"/>
    </row>
    <row r="444">
      <c r="A444" s="121"/>
      <c r="B444" s="121"/>
      <c r="C444" s="121"/>
      <c r="D444" s="121"/>
      <c r="E444" s="121"/>
      <c r="F444" s="121"/>
      <c r="G444" s="121"/>
      <c r="H444" s="121"/>
      <c r="I444" s="121"/>
      <c r="J444" s="120"/>
    </row>
    <row r="445">
      <c r="A445" s="121"/>
      <c r="B445" s="121"/>
      <c r="C445" s="121"/>
      <c r="D445" s="121"/>
      <c r="E445" s="121"/>
      <c r="F445" s="121"/>
      <c r="G445" s="121"/>
      <c r="H445" s="121"/>
      <c r="I445" s="121"/>
      <c r="J445" s="120"/>
    </row>
    <row r="446">
      <c r="A446" s="121"/>
      <c r="B446" s="121"/>
      <c r="C446" s="121"/>
      <c r="D446" s="121"/>
      <c r="E446" s="121"/>
      <c r="F446" s="121"/>
      <c r="G446" s="121"/>
      <c r="H446" s="121"/>
      <c r="I446" s="121"/>
      <c r="J446" s="120"/>
    </row>
    <row r="447">
      <c r="A447" s="121"/>
      <c r="B447" s="121"/>
      <c r="C447" s="121"/>
      <c r="D447" s="121"/>
      <c r="E447" s="121"/>
      <c r="F447" s="121"/>
      <c r="G447" s="121"/>
      <c r="H447" s="121"/>
      <c r="I447" s="121"/>
      <c r="J447" s="120"/>
    </row>
    <row r="448">
      <c r="A448" s="121"/>
      <c r="B448" s="121"/>
      <c r="C448" s="121"/>
      <c r="D448" s="121"/>
      <c r="E448" s="121"/>
      <c r="F448" s="121"/>
      <c r="G448" s="121"/>
      <c r="H448" s="121"/>
      <c r="I448" s="121"/>
      <c r="J448" s="120"/>
    </row>
    <row r="449">
      <c r="A449" s="121"/>
      <c r="B449" s="121"/>
      <c r="C449" s="121"/>
      <c r="D449" s="121"/>
      <c r="E449" s="121"/>
      <c r="F449" s="121"/>
      <c r="G449" s="121"/>
      <c r="H449" s="121"/>
      <c r="I449" s="121"/>
      <c r="J449" s="120"/>
    </row>
    <row r="450">
      <c r="A450" s="121"/>
      <c r="B450" s="121"/>
      <c r="C450" s="121"/>
      <c r="D450" s="121"/>
      <c r="E450" s="121"/>
      <c r="F450" s="121"/>
      <c r="G450" s="121"/>
      <c r="H450" s="121"/>
      <c r="I450" s="121"/>
      <c r="J450" s="120"/>
    </row>
    <row r="451">
      <c r="A451" s="121"/>
      <c r="B451" s="121"/>
      <c r="C451" s="121"/>
      <c r="D451" s="121"/>
      <c r="E451" s="121"/>
      <c r="F451" s="121"/>
      <c r="G451" s="121"/>
      <c r="H451" s="121"/>
      <c r="I451" s="121"/>
      <c r="J451" s="120"/>
    </row>
    <row r="452">
      <c r="A452" s="121"/>
      <c r="B452" s="121"/>
      <c r="C452" s="121"/>
      <c r="D452" s="121"/>
      <c r="E452" s="121"/>
      <c r="F452" s="121"/>
      <c r="G452" s="121"/>
      <c r="H452" s="121"/>
      <c r="I452" s="121"/>
      <c r="J452" s="120"/>
    </row>
    <row r="453">
      <c r="A453" s="121"/>
      <c r="B453" s="121"/>
      <c r="C453" s="121"/>
      <c r="D453" s="121"/>
      <c r="E453" s="121"/>
      <c r="F453" s="121"/>
      <c r="G453" s="121"/>
      <c r="H453" s="121"/>
      <c r="I453" s="121"/>
      <c r="J453" s="120"/>
    </row>
    <row r="454">
      <c r="A454" s="121"/>
      <c r="B454" s="121"/>
      <c r="C454" s="121"/>
      <c r="D454" s="121"/>
      <c r="E454" s="121"/>
      <c r="F454" s="121"/>
      <c r="G454" s="121"/>
      <c r="H454" s="121"/>
      <c r="I454" s="121"/>
      <c r="J454" s="120"/>
    </row>
    <row r="455">
      <c r="A455" s="121"/>
      <c r="B455" s="121"/>
      <c r="C455" s="121"/>
      <c r="D455" s="121"/>
      <c r="E455" s="121"/>
      <c r="F455" s="121"/>
      <c r="G455" s="121"/>
      <c r="H455" s="121"/>
      <c r="I455" s="121"/>
      <c r="J455" s="120"/>
    </row>
    <row r="456">
      <c r="A456" s="121"/>
      <c r="B456" s="121"/>
      <c r="C456" s="121"/>
      <c r="D456" s="121"/>
      <c r="E456" s="121"/>
      <c r="F456" s="121"/>
      <c r="G456" s="121"/>
      <c r="H456" s="121"/>
      <c r="I456" s="121"/>
      <c r="J456" s="120"/>
    </row>
    <row r="457">
      <c r="A457" s="121"/>
      <c r="B457" s="121"/>
      <c r="C457" s="121"/>
      <c r="D457" s="121"/>
      <c r="E457" s="121"/>
      <c r="F457" s="121"/>
      <c r="G457" s="121"/>
      <c r="H457" s="121"/>
      <c r="I457" s="121"/>
      <c r="J457" s="120"/>
    </row>
    <row r="458">
      <c r="A458" s="121"/>
      <c r="B458" s="121"/>
      <c r="C458" s="121"/>
      <c r="D458" s="121"/>
      <c r="E458" s="121"/>
      <c r="F458" s="121"/>
      <c r="G458" s="121"/>
      <c r="H458" s="121"/>
      <c r="I458" s="121"/>
      <c r="J458" s="120"/>
    </row>
    <row r="459">
      <c r="A459" s="121"/>
      <c r="B459" s="121"/>
      <c r="C459" s="121"/>
      <c r="D459" s="121"/>
      <c r="E459" s="121"/>
      <c r="F459" s="121"/>
      <c r="G459" s="121"/>
      <c r="H459" s="121"/>
      <c r="I459" s="121"/>
      <c r="J459" s="120"/>
    </row>
    <row r="460">
      <c r="A460" s="121"/>
      <c r="B460" s="121"/>
      <c r="C460" s="121"/>
      <c r="D460" s="121"/>
      <c r="E460" s="121"/>
      <c r="F460" s="121"/>
      <c r="G460" s="121"/>
      <c r="H460" s="121"/>
      <c r="I460" s="121"/>
      <c r="J460" s="120"/>
    </row>
    <row r="461">
      <c r="A461" s="121"/>
      <c r="B461" s="121"/>
      <c r="C461" s="121"/>
      <c r="D461" s="121"/>
      <c r="E461" s="121"/>
      <c r="F461" s="121"/>
      <c r="G461" s="121"/>
      <c r="H461" s="121"/>
      <c r="I461" s="121"/>
      <c r="J461" s="120"/>
    </row>
    <row r="462">
      <c r="A462" s="121"/>
      <c r="B462" s="121"/>
      <c r="C462" s="121"/>
      <c r="D462" s="121"/>
      <c r="E462" s="121"/>
      <c r="F462" s="121"/>
      <c r="G462" s="121"/>
      <c r="H462" s="121"/>
      <c r="I462" s="121"/>
      <c r="J462" s="120"/>
    </row>
    <row r="463">
      <c r="A463" s="121"/>
      <c r="B463" s="121"/>
      <c r="C463" s="121"/>
      <c r="D463" s="121"/>
      <c r="E463" s="121"/>
      <c r="F463" s="121"/>
      <c r="G463" s="121"/>
      <c r="H463" s="121"/>
      <c r="I463" s="121"/>
      <c r="J463" s="120"/>
    </row>
    <row r="464">
      <c r="A464" s="121"/>
      <c r="B464" s="121"/>
      <c r="C464" s="121"/>
      <c r="D464" s="121"/>
      <c r="E464" s="121"/>
      <c r="F464" s="121"/>
      <c r="G464" s="121"/>
      <c r="H464" s="121"/>
      <c r="I464" s="121"/>
      <c r="J464" s="120"/>
    </row>
    <row r="465">
      <c r="A465" s="121"/>
      <c r="B465" s="121"/>
      <c r="C465" s="121"/>
      <c r="D465" s="121"/>
      <c r="E465" s="121"/>
      <c r="F465" s="121"/>
      <c r="G465" s="121"/>
      <c r="H465" s="121"/>
      <c r="I465" s="121"/>
      <c r="J465" s="120"/>
    </row>
    <row r="466">
      <c r="A466" s="121"/>
      <c r="B466" s="121"/>
      <c r="C466" s="121"/>
      <c r="D466" s="121"/>
      <c r="E466" s="121"/>
      <c r="F466" s="121"/>
      <c r="G466" s="121"/>
      <c r="H466" s="121"/>
      <c r="I466" s="121"/>
      <c r="J466" s="120"/>
    </row>
    <row r="467">
      <c r="A467" s="121"/>
      <c r="B467" s="121"/>
      <c r="C467" s="121"/>
      <c r="D467" s="121"/>
      <c r="E467" s="121"/>
      <c r="F467" s="121"/>
      <c r="G467" s="121"/>
      <c r="H467" s="121"/>
      <c r="I467" s="121"/>
      <c r="J467" s="120"/>
    </row>
    <row r="468">
      <c r="A468" s="121"/>
      <c r="B468" s="121"/>
      <c r="C468" s="121"/>
      <c r="D468" s="121"/>
      <c r="E468" s="121"/>
      <c r="F468" s="121"/>
      <c r="G468" s="121"/>
      <c r="H468" s="121"/>
      <c r="I468" s="121"/>
      <c r="J468" s="120"/>
    </row>
    <row r="469">
      <c r="A469" s="121"/>
      <c r="B469" s="121"/>
      <c r="C469" s="121"/>
      <c r="D469" s="121"/>
      <c r="E469" s="121"/>
      <c r="F469" s="121"/>
      <c r="G469" s="121"/>
      <c r="H469" s="121"/>
      <c r="I469" s="121"/>
      <c r="J469" s="120"/>
    </row>
    <row r="470">
      <c r="A470" s="121"/>
      <c r="B470" s="121"/>
      <c r="C470" s="121"/>
      <c r="D470" s="121"/>
      <c r="E470" s="121"/>
      <c r="F470" s="121"/>
      <c r="G470" s="121"/>
      <c r="H470" s="121"/>
      <c r="I470" s="121"/>
      <c r="J470" s="120"/>
    </row>
    <row r="471">
      <c r="A471" s="121"/>
      <c r="B471" s="121"/>
      <c r="C471" s="121"/>
      <c r="D471" s="121"/>
      <c r="E471" s="121"/>
      <c r="F471" s="121"/>
      <c r="G471" s="121"/>
      <c r="H471" s="121"/>
      <c r="I471" s="121"/>
      <c r="J471" s="120"/>
    </row>
    <row r="472">
      <c r="A472" s="121"/>
      <c r="B472" s="121"/>
      <c r="C472" s="121"/>
      <c r="D472" s="121"/>
      <c r="E472" s="121"/>
      <c r="F472" s="121"/>
      <c r="G472" s="121"/>
      <c r="H472" s="121"/>
      <c r="I472" s="121"/>
      <c r="J472" s="120"/>
    </row>
    <row r="473">
      <c r="A473" s="121"/>
      <c r="B473" s="121"/>
      <c r="C473" s="121"/>
      <c r="D473" s="121"/>
      <c r="E473" s="121"/>
      <c r="F473" s="121"/>
      <c r="G473" s="121"/>
      <c r="H473" s="121"/>
      <c r="I473" s="121"/>
      <c r="J473" s="120"/>
    </row>
    <row r="474">
      <c r="A474" s="121"/>
      <c r="B474" s="121"/>
      <c r="C474" s="121"/>
      <c r="D474" s="121"/>
      <c r="E474" s="121"/>
      <c r="F474" s="121"/>
      <c r="G474" s="121"/>
      <c r="H474" s="121"/>
      <c r="I474" s="121"/>
      <c r="J474" s="120"/>
    </row>
    <row r="475">
      <c r="A475" s="121"/>
      <c r="B475" s="121"/>
      <c r="C475" s="121"/>
      <c r="D475" s="121"/>
      <c r="E475" s="121"/>
      <c r="F475" s="121"/>
      <c r="G475" s="121"/>
      <c r="H475" s="121"/>
      <c r="I475" s="121"/>
      <c r="J475" s="120"/>
    </row>
    <row r="476">
      <c r="A476" s="121"/>
      <c r="B476" s="121"/>
      <c r="C476" s="121"/>
      <c r="D476" s="121"/>
      <c r="E476" s="121"/>
      <c r="F476" s="121"/>
      <c r="G476" s="121"/>
      <c r="H476" s="121"/>
      <c r="I476" s="121"/>
      <c r="J476" s="120"/>
    </row>
    <row r="477">
      <c r="A477" s="121"/>
      <c r="B477" s="121"/>
      <c r="C477" s="121"/>
      <c r="D477" s="121"/>
      <c r="E477" s="121"/>
      <c r="F477" s="121"/>
      <c r="G477" s="121"/>
      <c r="H477" s="121"/>
      <c r="I477" s="121"/>
      <c r="J477" s="120"/>
    </row>
    <row r="478">
      <c r="A478" s="121"/>
      <c r="B478" s="121"/>
      <c r="C478" s="121"/>
      <c r="D478" s="121"/>
      <c r="E478" s="121"/>
      <c r="F478" s="121"/>
      <c r="G478" s="121"/>
      <c r="H478" s="121"/>
      <c r="I478" s="121"/>
      <c r="J478" s="120"/>
    </row>
    <row r="479">
      <c r="A479" s="121"/>
      <c r="B479" s="121"/>
      <c r="C479" s="121"/>
      <c r="D479" s="121"/>
      <c r="E479" s="121"/>
      <c r="F479" s="121"/>
      <c r="G479" s="121"/>
      <c r="H479" s="121"/>
      <c r="I479" s="121"/>
      <c r="J479" s="120"/>
    </row>
    <row r="480">
      <c r="A480" s="121"/>
      <c r="B480" s="121"/>
      <c r="C480" s="121"/>
      <c r="D480" s="121"/>
      <c r="E480" s="121"/>
      <c r="F480" s="121"/>
      <c r="G480" s="121"/>
      <c r="H480" s="121"/>
      <c r="I480" s="121"/>
      <c r="J480" s="120"/>
    </row>
    <row r="481">
      <c r="A481" s="121"/>
      <c r="B481" s="121"/>
      <c r="C481" s="121"/>
      <c r="D481" s="121"/>
      <c r="E481" s="121"/>
      <c r="F481" s="121"/>
      <c r="G481" s="121"/>
      <c r="H481" s="121"/>
      <c r="I481" s="121"/>
      <c r="J481" s="120"/>
    </row>
    <row r="482">
      <c r="A482" s="121"/>
      <c r="B482" s="121"/>
      <c r="C482" s="121"/>
      <c r="D482" s="121"/>
      <c r="E482" s="121"/>
      <c r="F482" s="121"/>
      <c r="G482" s="121"/>
      <c r="H482" s="121"/>
      <c r="I482" s="121"/>
      <c r="J482" s="120"/>
    </row>
    <row r="483">
      <c r="A483" s="121"/>
      <c r="B483" s="121"/>
      <c r="C483" s="121"/>
      <c r="D483" s="121"/>
      <c r="E483" s="121"/>
      <c r="F483" s="121"/>
      <c r="G483" s="121"/>
      <c r="H483" s="121"/>
      <c r="I483" s="121"/>
      <c r="J483" s="120"/>
    </row>
    <row r="484">
      <c r="A484" s="121"/>
      <c r="B484" s="121"/>
      <c r="C484" s="121"/>
      <c r="D484" s="121"/>
      <c r="E484" s="121"/>
      <c r="F484" s="121"/>
      <c r="G484" s="121"/>
      <c r="H484" s="121"/>
      <c r="I484" s="121"/>
      <c r="J484" s="120"/>
    </row>
    <row r="485">
      <c r="A485" s="121"/>
      <c r="B485" s="121"/>
      <c r="C485" s="121"/>
      <c r="D485" s="121"/>
      <c r="E485" s="121"/>
      <c r="F485" s="121"/>
      <c r="G485" s="121"/>
      <c r="H485" s="121"/>
      <c r="I485" s="121"/>
      <c r="J485" s="120"/>
    </row>
    <row r="486">
      <c r="A486" s="121"/>
      <c r="B486" s="121"/>
      <c r="C486" s="121"/>
      <c r="D486" s="121"/>
      <c r="E486" s="121"/>
      <c r="F486" s="121"/>
      <c r="G486" s="121"/>
      <c r="H486" s="121"/>
      <c r="I486" s="121"/>
      <c r="J486" s="120"/>
    </row>
    <row r="487">
      <c r="A487" s="121"/>
      <c r="B487" s="121"/>
      <c r="C487" s="121"/>
      <c r="D487" s="121"/>
      <c r="E487" s="121"/>
      <c r="F487" s="121"/>
      <c r="G487" s="121"/>
      <c r="H487" s="121"/>
      <c r="I487" s="121"/>
      <c r="J487" s="120"/>
    </row>
    <row r="488">
      <c r="A488" s="121"/>
      <c r="B488" s="121"/>
      <c r="C488" s="121"/>
      <c r="D488" s="121"/>
      <c r="E488" s="121"/>
      <c r="F488" s="121"/>
      <c r="G488" s="121"/>
      <c r="H488" s="121"/>
      <c r="I488" s="121"/>
      <c r="J488" s="120"/>
    </row>
    <row r="489">
      <c r="A489" s="121"/>
      <c r="B489" s="121"/>
      <c r="C489" s="121"/>
      <c r="D489" s="121"/>
      <c r="E489" s="121"/>
      <c r="F489" s="121"/>
      <c r="G489" s="121"/>
      <c r="H489" s="121"/>
      <c r="I489" s="121"/>
      <c r="J489" s="120"/>
    </row>
    <row r="490">
      <c r="A490" s="121"/>
      <c r="B490" s="121"/>
      <c r="C490" s="121"/>
      <c r="D490" s="121"/>
      <c r="E490" s="121"/>
      <c r="F490" s="121"/>
      <c r="G490" s="121"/>
      <c r="H490" s="121"/>
      <c r="I490" s="121"/>
      <c r="J490" s="120"/>
    </row>
    <row r="491">
      <c r="A491" s="121"/>
      <c r="B491" s="121"/>
      <c r="C491" s="121"/>
      <c r="D491" s="121"/>
      <c r="E491" s="121"/>
      <c r="F491" s="121"/>
      <c r="G491" s="121"/>
      <c r="H491" s="121"/>
      <c r="I491" s="121"/>
      <c r="J491" s="120"/>
    </row>
    <row r="492">
      <c r="A492" s="121"/>
      <c r="B492" s="121"/>
      <c r="C492" s="121"/>
      <c r="D492" s="121"/>
      <c r="E492" s="121"/>
      <c r="F492" s="121"/>
      <c r="G492" s="121"/>
      <c r="H492" s="121"/>
      <c r="I492" s="121"/>
      <c r="J492" s="120"/>
    </row>
    <row r="493">
      <c r="A493" s="121"/>
      <c r="B493" s="121"/>
      <c r="C493" s="121"/>
      <c r="D493" s="121"/>
      <c r="E493" s="121"/>
      <c r="F493" s="121"/>
      <c r="G493" s="121"/>
      <c r="H493" s="121"/>
      <c r="I493" s="121"/>
      <c r="J493" s="120"/>
    </row>
    <row r="494">
      <c r="A494" s="121"/>
      <c r="B494" s="121"/>
      <c r="C494" s="121"/>
      <c r="D494" s="121"/>
      <c r="E494" s="121"/>
      <c r="F494" s="121"/>
      <c r="G494" s="121"/>
      <c r="H494" s="121"/>
      <c r="I494" s="121"/>
      <c r="J494" s="120"/>
    </row>
    <row r="495">
      <c r="A495" s="121"/>
      <c r="B495" s="121"/>
      <c r="C495" s="121"/>
      <c r="D495" s="121"/>
      <c r="E495" s="121"/>
      <c r="F495" s="121"/>
      <c r="G495" s="121"/>
      <c r="H495" s="121"/>
      <c r="I495" s="121"/>
      <c r="J495" s="120"/>
    </row>
    <row r="496">
      <c r="A496" s="121"/>
      <c r="B496" s="121"/>
      <c r="C496" s="121"/>
      <c r="D496" s="121"/>
      <c r="E496" s="121"/>
      <c r="F496" s="121"/>
      <c r="G496" s="121"/>
      <c r="H496" s="121"/>
      <c r="I496" s="121"/>
      <c r="J496" s="120"/>
    </row>
    <row r="497">
      <c r="A497" s="121"/>
      <c r="B497" s="121"/>
      <c r="C497" s="121"/>
      <c r="D497" s="121"/>
      <c r="E497" s="121"/>
      <c r="F497" s="121"/>
      <c r="G497" s="121"/>
      <c r="H497" s="121"/>
      <c r="I497" s="121"/>
      <c r="J497" s="120"/>
    </row>
    <row r="498">
      <c r="A498" s="121"/>
      <c r="B498" s="121"/>
      <c r="C498" s="121"/>
      <c r="D498" s="121"/>
      <c r="E498" s="121"/>
      <c r="F498" s="121"/>
      <c r="G498" s="121"/>
      <c r="H498" s="121"/>
      <c r="I498" s="121"/>
      <c r="J498" s="120"/>
    </row>
    <row r="499">
      <c r="A499" s="121"/>
      <c r="B499" s="121"/>
      <c r="C499" s="121"/>
      <c r="D499" s="121"/>
      <c r="E499" s="121"/>
      <c r="F499" s="121"/>
      <c r="G499" s="121"/>
      <c r="H499" s="121"/>
      <c r="I499" s="121"/>
      <c r="J499" s="120"/>
    </row>
    <row r="500">
      <c r="A500" s="121"/>
      <c r="B500" s="121"/>
      <c r="C500" s="121"/>
      <c r="D500" s="121"/>
      <c r="E500" s="121"/>
      <c r="F500" s="121"/>
      <c r="G500" s="121"/>
      <c r="H500" s="121"/>
      <c r="I500" s="121"/>
      <c r="J500" s="120"/>
    </row>
    <row r="501">
      <c r="A501" s="121"/>
      <c r="B501" s="121"/>
      <c r="C501" s="121"/>
      <c r="D501" s="121"/>
      <c r="E501" s="121"/>
      <c r="F501" s="121"/>
      <c r="G501" s="121"/>
      <c r="H501" s="121"/>
      <c r="I501" s="121"/>
      <c r="J501" s="120"/>
    </row>
    <row r="502">
      <c r="A502" s="121"/>
      <c r="B502" s="121"/>
      <c r="C502" s="121"/>
      <c r="D502" s="121"/>
      <c r="E502" s="121"/>
      <c r="F502" s="121"/>
      <c r="G502" s="121"/>
      <c r="H502" s="121"/>
      <c r="I502" s="121"/>
      <c r="J502" s="120"/>
    </row>
    <row r="503">
      <c r="A503" s="121"/>
      <c r="B503" s="121"/>
      <c r="C503" s="121"/>
      <c r="D503" s="121"/>
      <c r="E503" s="121"/>
      <c r="F503" s="121"/>
      <c r="G503" s="121"/>
      <c r="H503" s="121"/>
      <c r="I503" s="121"/>
      <c r="J503" s="120"/>
    </row>
    <row r="504">
      <c r="A504" s="121"/>
      <c r="B504" s="121"/>
      <c r="C504" s="121"/>
      <c r="D504" s="121"/>
      <c r="E504" s="121"/>
      <c r="F504" s="121"/>
      <c r="G504" s="121"/>
      <c r="H504" s="121"/>
      <c r="I504" s="121"/>
      <c r="J504" s="120"/>
    </row>
    <row r="505">
      <c r="A505" s="121"/>
      <c r="B505" s="121"/>
      <c r="C505" s="121"/>
      <c r="D505" s="121"/>
      <c r="E505" s="121"/>
      <c r="F505" s="121"/>
      <c r="G505" s="121"/>
      <c r="H505" s="121"/>
      <c r="I505" s="121"/>
      <c r="J505" s="120"/>
    </row>
    <row r="506">
      <c r="A506" s="121"/>
      <c r="B506" s="121"/>
      <c r="C506" s="121"/>
      <c r="D506" s="121"/>
      <c r="E506" s="121"/>
      <c r="F506" s="121"/>
      <c r="G506" s="121"/>
      <c r="H506" s="121"/>
      <c r="I506" s="121"/>
      <c r="J506" s="120"/>
    </row>
    <row r="507">
      <c r="A507" s="121"/>
      <c r="B507" s="121"/>
      <c r="C507" s="121"/>
      <c r="D507" s="121"/>
      <c r="E507" s="121"/>
      <c r="F507" s="121"/>
      <c r="G507" s="121"/>
      <c r="H507" s="121"/>
      <c r="I507" s="121"/>
      <c r="J507" s="120"/>
    </row>
    <row r="508">
      <c r="A508" s="121"/>
      <c r="B508" s="121"/>
      <c r="C508" s="121"/>
      <c r="D508" s="121"/>
      <c r="E508" s="121"/>
      <c r="F508" s="121"/>
      <c r="G508" s="121"/>
      <c r="H508" s="121"/>
      <c r="I508" s="121"/>
      <c r="J508" s="120"/>
    </row>
    <row r="509">
      <c r="A509" s="121"/>
      <c r="B509" s="121"/>
      <c r="C509" s="121"/>
      <c r="D509" s="121"/>
      <c r="E509" s="121"/>
      <c r="F509" s="121"/>
      <c r="G509" s="121"/>
      <c r="H509" s="121"/>
      <c r="I509" s="121"/>
      <c r="J509" s="120"/>
    </row>
    <row r="510">
      <c r="A510" s="121"/>
      <c r="B510" s="121"/>
      <c r="C510" s="121"/>
      <c r="D510" s="121"/>
      <c r="E510" s="121"/>
      <c r="F510" s="121"/>
      <c r="G510" s="121"/>
      <c r="H510" s="121"/>
      <c r="I510" s="121"/>
      <c r="J510" s="120"/>
    </row>
    <row r="511">
      <c r="A511" s="121"/>
      <c r="B511" s="121"/>
      <c r="C511" s="121"/>
      <c r="D511" s="121"/>
      <c r="E511" s="121"/>
      <c r="F511" s="121"/>
      <c r="G511" s="121"/>
      <c r="H511" s="121"/>
      <c r="I511" s="121"/>
      <c r="J511" s="120"/>
    </row>
    <row r="512">
      <c r="A512" s="121"/>
      <c r="B512" s="121"/>
      <c r="C512" s="121"/>
      <c r="D512" s="121"/>
      <c r="E512" s="121"/>
      <c r="F512" s="121"/>
      <c r="G512" s="121"/>
      <c r="H512" s="121"/>
      <c r="I512" s="121"/>
      <c r="J512" s="120"/>
    </row>
    <row r="513">
      <c r="A513" s="121"/>
      <c r="B513" s="121"/>
      <c r="C513" s="121"/>
      <c r="D513" s="121"/>
      <c r="E513" s="121"/>
      <c r="F513" s="121"/>
      <c r="G513" s="121"/>
      <c r="H513" s="121"/>
      <c r="I513" s="121"/>
      <c r="J513" s="120"/>
    </row>
    <row r="514">
      <c r="A514" s="121"/>
      <c r="B514" s="121"/>
      <c r="C514" s="121"/>
      <c r="D514" s="121"/>
      <c r="E514" s="121"/>
      <c r="F514" s="121"/>
      <c r="G514" s="121"/>
      <c r="H514" s="121"/>
      <c r="I514" s="121"/>
      <c r="J514" s="120"/>
    </row>
    <row r="515">
      <c r="A515" s="121"/>
      <c r="B515" s="121"/>
      <c r="C515" s="121"/>
      <c r="D515" s="121"/>
      <c r="E515" s="121"/>
      <c r="F515" s="121"/>
      <c r="G515" s="121"/>
      <c r="H515" s="121"/>
      <c r="I515" s="121"/>
      <c r="J515" s="120"/>
    </row>
    <row r="516">
      <c r="A516" s="121"/>
      <c r="B516" s="121"/>
      <c r="C516" s="121"/>
      <c r="D516" s="121"/>
      <c r="E516" s="121"/>
      <c r="F516" s="121"/>
      <c r="G516" s="121"/>
      <c r="H516" s="121"/>
      <c r="I516" s="121"/>
      <c r="J516" s="120"/>
    </row>
    <row r="517">
      <c r="A517" s="121"/>
      <c r="B517" s="121"/>
      <c r="C517" s="121"/>
      <c r="D517" s="121"/>
      <c r="E517" s="121"/>
      <c r="F517" s="121"/>
      <c r="G517" s="121"/>
      <c r="H517" s="121"/>
      <c r="I517" s="121"/>
      <c r="J517" s="120"/>
    </row>
    <row r="518">
      <c r="A518" s="121"/>
      <c r="B518" s="121"/>
      <c r="C518" s="121"/>
      <c r="D518" s="121"/>
      <c r="E518" s="121"/>
      <c r="F518" s="121"/>
      <c r="G518" s="121"/>
      <c r="H518" s="121"/>
      <c r="I518" s="121"/>
      <c r="J518" s="120"/>
    </row>
    <row r="519">
      <c r="A519" s="121"/>
      <c r="B519" s="121"/>
      <c r="C519" s="121"/>
      <c r="D519" s="121"/>
      <c r="E519" s="121"/>
      <c r="F519" s="121"/>
      <c r="G519" s="121"/>
      <c r="H519" s="121"/>
      <c r="I519" s="121"/>
      <c r="J519" s="120"/>
    </row>
    <row r="520">
      <c r="A520" s="121"/>
      <c r="B520" s="121"/>
      <c r="C520" s="121"/>
      <c r="D520" s="121"/>
      <c r="E520" s="121"/>
      <c r="F520" s="121"/>
      <c r="G520" s="121"/>
      <c r="H520" s="121"/>
      <c r="I520" s="121"/>
      <c r="J520" s="120"/>
    </row>
    <row r="521">
      <c r="A521" s="121"/>
      <c r="B521" s="121"/>
      <c r="C521" s="121"/>
      <c r="D521" s="121"/>
      <c r="E521" s="121"/>
      <c r="F521" s="121"/>
      <c r="G521" s="121"/>
      <c r="H521" s="121"/>
      <c r="I521" s="121"/>
      <c r="J521" s="120"/>
    </row>
    <row r="522">
      <c r="A522" s="121"/>
      <c r="B522" s="121"/>
      <c r="C522" s="121"/>
      <c r="D522" s="121"/>
      <c r="E522" s="121"/>
      <c r="F522" s="121"/>
      <c r="G522" s="121"/>
      <c r="H522" s="121"/>
      <c r="I522" s="121"/>
      <c r="J522" s="120"/>
    </row>
    <row r="523">
      <c r="A523" s="121"/>
      <c r="B523" s="121"/>
      <c r="C523" s="121"/>
      <c r="D523" s="121"/>
      <c r="E523" s="121"/>
      <c r="F523" s="121"/>
      <c r="G523" s="121"/>
      <c r="H523" s="121"/>
      <c r="I523" s="121"/>
      <c r="J523" s="120"/>
    </row>
    <row r="524">
      <c r="A524" s="121"/>
      <c r="B524" s="121"/>
      <c r="C524" s="121"/>
      <c r="D524" s="121"/>
      <c r="E524" s="121"/>
      <c r="F524" s="121"/>
      <c r="G524" s="121"/>
      <c r="H524" s="121"/>
      <c r="I524" s="121"/>
      <c r="J524" s="120"/>
    </row>
    <row r="525">
      <c r="A525" s="121"/>
      <c r="B525" s="121"/>
      <c r="C525" s="121"/>
      <c r="D525" s="121"/>
      <c r="E525" s="121"/>
      <c r="F525" s="121"/>
      <c r="G525" s="121"/>
      <c r="H525" s="121"/>
      <c r="I525" s="121"/>
      <c r="J525" s="120"/>
    </row>
    <row r="526">
      <c r="A526" s="121"/>
      <c r="B526" s="121"/>
      <c r="C526" s="121"/>
      <c r="D526" s="121"/>
      <c r="E526" s="121"/>
      <c r="F526" s="121"/>
      <c r="G526" s="121"/>
      <c r="H526" s="121"/>
      <c r="I526" s="121"/>
      <c r="J526" s="120"/>
    </row>
    <row r="527">
      <c r="A527" s="121"/>
      <c r="B527" s="121"/>
      <c r="C527" s="121"/>
      <c r="D527" s="121"/>
      <c r="E527" s="121"/>
      <c r="F527" s="121"/>
      <c r="G527" s="121"/>
      <c r="H527" s="121"/>
      <c r="I527" s="121"/>
      <c r="J527" s="120"/>
    </row>
    <row r="528">
      <c r="A528" s="121"/>
      <c r="B528" s="121"/>
      <c r="C528" s="121"/>
      <c r="D528" s="121"/>
      <c r="E528" s="121"/>
      <c r="F528" s="121"/>
      <c r="G528" s="121"/>
      <c r="H528" s="121"/>
      <c r="I528" s="121"/>
      <c r="J528" s="120"/>
    </row>
    <row r="529">
      <c r="A529" s="121"/>
      <c r="B529" s="121"/>
      <c r="C529" s="121"/>
      <c r="D529" s="121"/>
      <c r="E529" s="121"/>
      <c r="F529" s="121"/>
      <c r="G529" s="121"/>
      <c r="H529" s="121"/>
      <c r="I529" s="121"/>
      <c r="J529" s="120"/>
    </row>
    <row r="530">
      <c r="A530" s="121"/>
      <c r="B530" s="121"/>
      <c r="C530" s="121"/>
      <c r="D530" s="121"/>
      <c r="E530" s="121"/>
      <c r="F530" s="121"/>
      <c r="G530" s="121"/>
      <c r="H530" s="121"/>
      <c r="I530" s="121"/>
      <c r="J530" s="120"/>
    </row>
    <row r="531">
      <c r="A531" s="121"/>
      <c r="B531" s="121"/>
      <c r="C531" s="121"/>
      <c r="D531" s="121"/>
      <c r="E531" s="121"/>
      <c r="F531" s="121"/>
      <c r="G531" s="121"/>
      <c r="H531" s="121"/>
      <c r="I531" s="121"/>
      <c r="J531" s="120"/>
    </row>
    <row r="532">
      <c r="A532" s="121"/>
      <c r="B532" s="121"/>
      <c r="C532" s="121"/>
      <c r="D532" s="121"/>
      <c r="E532" s="121"/>
      <c r="F532" s="121"/>
      <c r="G532" s="121"/>
      <c r="H532" s="121"/>
      <c r="I532" s="121"/>
      <c r="J532" s="120"/>
    </row>
    <row r="533">
      <c r="A533" s="121"/>
      <c r="B533" s="121"/>
      <c r="C533" s="121"/>
      <c r="D533" s="121"/>
      <c r="E533" s="121"/>
      <c r="F533" s="121"/>
      <c r="G533" s="121"/>
      <c r="H533" s="121"/>
      <c r="I533" s="121"/>
      <c r="J533" s="120"/>
    </row>
    <row r="534">
      <c r="A534" s="121"/>
      <c r="B534" s="121"/>
      <c r="C534" s="121"/>
      <c r="D534" s="121"/>
      <c r="E534" s="121"/>
      <c r="F534" s="121"/>
      <c r="G534" s="121"/>
      <c r="H534" s="121"/>
      <c r="I534" s="121"/>
      <c r="J534" s="120"/>
    </row>
    <row r="535">
      <c r="A535" s="121"/>
      <c r="B535" s="121"/>
      <c r="C535" s="121"/>
      <c r="D535" s="121"/>
      <c r="E535" s="121"/>
      <c r="F535" s="121"/>
      <c r="G535" s="121"/>
      <c r="H535" s="121"/>
      <c r="I535" s="121"/>
      <c r="J535" s="120"/>
    </row>
    <row r="536">
      <c r="A536" s="121"/>
      <c r="B536" s="121"/>
      <c r="C536" s="121"/>
      <c r="D536" s="121"/>
      <c r="E536" s="121"/>
      <c r="F536" s="121"/>
      <c r="G536" s="121"/>
      <c r="H536" s="121"/>
      <c r="I536" s="121"/>
      <c r="J536" s="120"/>
    </row>
    <row r="537">
      <c r="A537" s="121"/>
      <c r="B537" s="121"/>
      <c r="C537" s="121"/>
      <c r="D537" s="121"/>
      <c r="E537" s="121"/>
      <c r="F537" s="121"/>
      <c r="G537" s="121"/>
      <c r="H537" s="121"/>
      <c r="I537" s="121"/>
      <c r="J537" s="120"/>
    </row>
    <row r="538">
      <c r="A538" s="121"/>
      <c r="B538" s="121"/>
      <c r="C538" s="121"/>
      <c r="D538" s="121"/>
      <c r="E538" s="121"/>
      <c r="F538" s="121"/>
      <c r="G538" s="121"/>
      <c r="H538" s="121"/>
      <c r="I538" s="121"/>
      <c r="J538" s="120"/>
    </row>
    <row r="539">
      <c r="A539" s="121"/>
      <c r="B539" s="121"/>
      <c r="C539" s="121"/>
      <c r="D539" s="121"/>
      <c r="E539" s="121"/>
      <c r="F539" s="121"/>
      <c r="G539" s="121"/>
      <c r="H539" s="121"/>
      <c r="I539" s="121"/>
      <c r="J539" s="120"/>
    </row>
    <row r="540">
      <c r="A540" s="121"/>
      <c r="B540" s="121"/>
      <c r="C540" s="121"/>
      <c r="D540" s="121"/>
      <c r="E540" s="121"/>
      <c r="F540" s="121"/>
      <c r="G540" s="121"/>
      <c r="H540" s="121"/>
      <c r="I540" s="121"/>
      <c r="J540" s="120"/>
    </row>
    <row r="541">
      <c r="A541" s="121"/>
      <c r="B541" s="121"/>
      <c r="C541" s="121"/>
      <c r="D541" s="121"/>
      <c r="E541" s="121"/>
      <c r="F541" s="121"/>
      <c r="G541" s="121"/>
      <c r="H541" s="121"/>
      <c r="I541" s="121"/>
      <c r="J541" s="120"/>
    </row>
    <row r="542">
      <c r="A542" s="121"/>
      <c r="B542" s="121"/>
      <c r="C542" s="121"/>
      <c r="D542" s="121"/>
      <c r="E542" s="121"/>
      <c r="F542" s="121"/>
      <c r="G542" s="121"/>
      <c r="H542" s="121"/>
      <c r="I542" s="121"/>
      <c r="J542" s="120"/>
    </row>
    <row r="543">
      <c r="A543" s="121"/>
      <c r="B543" s="121"/>
      <c r="C543" s="121"/>
      <c r="D543" s="121"/>
      <c r="E543" s="121"/>
      <c r="F543" s="121"/>
      <c r="G543" s="121"/>
      <c r="H543" s="121"/>
      <c r="I543" s="121"/>
      <c r="J543" s="120"/>
    </row>
    <row r="544">
      <c r="A544" s="121"/>
      <c r="B544" s="121"/>
      <c r="C544" s="121"/>
      <c r="D544" s="121"/>
      <c r="E544" s="121"/>
      <c r="F544" s="121"/>
      <c r="G544" s="121"/>
      <c r="H544" s="121"/>
      <c r="I544" s="121"/>
      <c r="J544" s="120"/>
    </row>
    <row r="545">
      <c r="A545" s="121"/>
      <c r="B545" s="121"/>
      <c r="C545" s="121"/>
      <c r="D545" s="121"/>
      <c r="E545" s="121"/>
      <c r="F545" s="121"/>
      <c r="G545" s="121"/>
      <c r="H545" s="121"/>
      <c r="I545" s="121"/>
      <c r="J545" s="120"/>
    </row>
    <row r="546">
      <c r="A546" s="121"/>
      <c r="B546" s="121"/>
      <c r="C546" s="121"/>
      <c r="D546" s="121"/>
      <c r="E546" s="121"/>
      <c r="F546" s="121"/>
      <c r="G546" s="121"/>
      <c r="H546" s="121"/>
      <c r="I546" s="121"/>
      <c r="J546" s="120"/>
    </row>
    <row r="547">
      <c r="A547" s="121"/>
      <c r="B547" s="121"/>
      <c r="C547" s="121"/>
      <c r="D547" s="121"/>
      <c r="E547" s="121"/>
      <c r="F547" s="121"/>
      <c r="G547" s="121"/>
      <c r="H547" s="121"/>
      <c r="I547" s="121"/>
      <c r="J547" s="120"/>
    </row>
    <row r="548">
      <c r="A548" s="121"/>
      <c r="B548" s="121"/>
      <c r="C548" s="121"/>
      <c r="D548" s="121"/>
      <c r="E548" s="121"/>
      <c r="F548" s="121"/>
      <c r="G548" s="121"/>
      <c r="H548" s="121"/>
      <c r="I548" s="121"/>
      <c r="J548" s="120"/>
    </row>
    <row r="549">
      <c r="A549" s="121"/>
      <c r="B549" s="121"/>
      <c r="C549" s="121"/>
      <c r="D549" s="121"/>
      <c r="E549" s="121"/>
      <c r="F549" s="121"/>
      <c r="G549" s="121"/>
      <c r="H549" s="121"/>
      <c r="I549" s="121"/>
      <c r="J549" s="120"/>
    </row>
    <row r="550">
      <c r="A550" s="121"/>
      <c r="B550" s="121"/>
      <c r="C550" s="121"/>
      <c r="D550" s="121"/>
      <c r="E550" s="121"/>
      <c r="F550" s="121"/>
      <c r="G550" s="121"/>
      <c r="H550" s="121"/>
      <c r="I550" s="121"/>
      <c r="J550" s="120"/>
    </row>
    <row r="551">
      <c r="A551" s="121"/>
      <c r="B551" s="121"/>
      <c r="C551" s="121"/>
      <c r="D551" s="121"/>
      <c r="E551" s="121"/>
      <c r="F551" s="121"/>
      <c r="G551" s="121"/>
      <c r="H551" s="121"/>
      <c r="I551" s="121"/>
      <c r="J551" s="120"/>
    </row>
    <row r="552">
      <c r="A552" s="121"/>
      <c r="B552" s="121"/>
      <c r="C552" s="121"/>
      <c r="D552" s="121"/>
      <c r="E552" s="121"/>
      <c r="F552" s="121"/>
      <c r="G552" s="121"/>
      <c r="H552" s="121"/>
      <c r="I552" s="121"/>
      <c r="J552" s="120"/>
    </row>
    <row r="553">
      <c r="A553" s="121"/>
      <c r="B553" s="121"/>
      <c r="C553" s="121"/>
      <c r="D553" s="121"/>
      <c r="E553" s="121"/>
      <c r="F553" s="121"/>
      <c r="G553" s="121"/>
      <c r="H553" s="121"/>
      <c r="I553" s="121"/>
      <c r="J553" s="120"/>
    </row>
    <row r="554">
      <c r="A554" s="121"/>
      <c r="B554" s="121"/>
      <c r="C554" s="121"/>
      <c r="D554" s="121"/>
      <c r="E554" s="121"/>
      <c r="F554" s="121"/>
      <c r="G554" s="121"/>
      <c r="H554" s="121"/>
      <c r="I554" s="121"/>
      <c r="J554" s="120"/>
    </row>
    <row r="555">
      <c r="A555" s="121"/>
      <c r="B555" s="121"/>
      <c r="C555" s="121"/>
      <c r="D555" s="121"/>
      <c r="E555" s="121"/>
      <c r="F555" s="121"/>
      <c r="G555" s="121"/>
      <c r="H555" s="121"/>
      <c r="I555" s="121"/>
      <c r="J555" s="120"/>
    </row>
    <row r="556">
      <c r="A556" s="121"/>
      <c r="B556" s="121"/>
      <c r="C556" s="121"/>
      <c r="D556" s="121"/>
      <c r="E556" s="121"/>
      <c r="F556" s="121"/>
      <c r="G556" s="121"/>
      <c r="H556" s="121"/>
      <c r="I556" s="121"/>
      <c r="J556" s="120"/>
    </row>
    <row r="557">
      <c r="A557" s="121"/>
      <c r="B557" s="121"/>
      <c r="C557" s="121"/>
      <c r="D557" s="121"/>
      <c r="E557" s="121"/>
      <c r="F557" s="121"/>
      <c r="G557" s="121"/>
      <c r="H557" s="121"/>
      <c r="I557" s="121"/>
      <c r="J557" s="120"/>
    </row>
    <row r="558">
      <c r="A558" s="121"/>
      <c r="B558" s="121"/>
      <c r="C558" s="121"/>
      <c r="D558" s="121"/>
      <c r="E558" s="121"/>
      <c r="F558" s="121"/>
      <c r="G558" s="121"/>
      <c r="H558" s="121"/>
      <c r="I558" s="121"/>
      <c r="J558" s="120"/>
    </row>
    <row r="559">
      <c r="A559" s="121"/>
      <c r="B559" s="121"/>
      <c r="C559" s="121"/>
      <c r="D559" s="121"/>
      <c r="E559" s="121"/>
      <c r="F559" s="121"/>
      <c r="G559" s="121"/>
      <c r="H559" s="121"/>
      <c r="I559" s="121"/>
      <c r="J559" s="120"/>
    </row>
    <row r="560">
      <c r="A560" s="121"/>
      <c r="B560" s="121"/>
      <c r="C560" s="121"/>
      <c r="D560" s="121"/>
      <c r="E560" s="121"/>
      <c r="F560" s="121"/>
      <c r="G560" s="121"/>
      <c r="H560" s="121"/>
      <c r="I560" s="121"/>
      <c r="J560" s="120"/>
    </row>
    <row r="561">
      <c r="A561" s="121"/>
      <c r="B561" s="121"/>
      <c r="C561" s="121"/>
      <c r="D561" s="121"/>
      <c r="E561" s="121"/>
      <c r="F561" s="121"/>
      <c r="G561" s="121"/>
      <c r="H561" s="121"/>
      <c r="I561" s="121"/>
      <c r="J561" s="120"/>
    </row>
    <row r="562">
      <c r="A562" s="121"/>
      <c r="B562" s="121"/>
      <c r="C562" s="121"/>
      <c r="D562" s="121"/>
      <c r="E562" s="121"/>
      <c r="F562" s="121"/>
      <c r="G562" s="121"/>
      <c r="H562" s="121"/>
      <c r="I562" s="121"/>
      <c r="J562" s="120"/>
    </row>
    <row r="563">
      <c r="A563" s="121"/>
      <c r="B563" s="121"/>
      <c r="C563" s="121"/>
      <c r="D563" s="121"/>
      <c r="E563" s="121"/>
      <c r="F563" s="121"/>
      <c r="G563" s="121"/>
      <c r="H563" s="121"/>
      <c r="I563" s="121"/>
      <c r="J563" s="120"/>
    </row>
    <row r="564">
      <c r="A564" s="121"/>
      <c r="B564" s="121"/>
      <c r="C564" s="121"/>
      <c r="D564" s="121"/>
      <c r="E564" s="121"/>
      <c r="F564" s="121"/>
      <c r="G564" s="121"/>
      <c r="H564" s="121"/>
      <c r="I564" s="121"/>
      <c r="J564" s="120"/>
    </row>
    <row r="565">
      <c r="A565" s="121"/>
      <c r="B565" s="121"/>
      <c r="C565" s="121"/>
      <c r="D565" s="121"/>
      <c r="E565" s="121"/>
      <c r="F565" s="121"/>
      <c r="G565" s="121"/>
      <c r="H565" s="121"/>
      <c r="I565" s="121"/>
      <c r="J565" s="120"/>
    </row>
    <row r="566">
      <c r="A566" s="121"/>
      <c r="B566" s="121"/>
      <c r="C566" s="121"/>
      <c r="D566" s="121"/>
      <c r="E566" s="121"/>
      <c r="F566" s="121"/>
      <c r="G566" s="121"/>
      <c r="H566" s="121"/>
      <c r="I566" s="121"/>
      <c r="J566" s="120"/>
    </row>
    <row r="567">
      <c r="A567" s="121"/>
      <c r="B567" s="121"/>
      <c r="C567" s="121"/>
      <c r="D567" s="121"/>
      <c r="E567" s="121"/>
      <c r="F567" s="121"/>
      <c r="G567" s="121"/>
      <c r="H567" s="121"/>
      <c r="I567" s="121"/>
      <c r="J567" s="120"/>
    </row>
    <row r="568">
      <c r="A568" s="121"/>
      <c r="B568" s="121"/>
      <c r="C568" s="121"/>
      <c r="D568" s="121"/>
      <c r="E568" s="121"/>
      <c r="F568" s="121"/>
      <c r="G568" s="121"/>
      <c r="H568" s="121"/>
      <c r="I568" s="121"/>
      <c r="J568" s="120"/>
    </row>
    <row r="569">
      <c r="A569" s="121"/>
      <c r="B569" s="121"/>
      <c r="C569" s="121"/>
      <c r="D569" s="121"/>
      <c r="E569" s="121"/>
      <c r="F569" s="121"/>
      <c r="G569" s="121"/>
      <c r="H569" s="121"/>
      <c r="I569" s="121"/>
      <c r="J569" s="120"/>
    </row>
    <row r="570">
      <c r="A570" s="121"/>
      <c r="B570" s="121"/>
      <c r="C570" s="121"/>
      <c r="D570" s="121"/>
      <c r="E570" s="121"/>
      <c r="F570" s="121"/>
      <c r="G570" s="121"/>
      <c r="H570" s="121"/>
      <c r="I570" s="121"/>
      <c r="J570" s="120"/>
    </row>
    <row r="571">
      <c r="A571" s="121"/>
      <c r="B571" s="121"/>
      <c r="C571" s="121"/>
      <c r="D571" s="121"/>
      <c r="E571" s="121"/>
      <c r="F571" s="121"/>
      <c r="G571" s="121"/>
      <c r="H571" s="121"/>
      <c r="I571" s="121"/>
      <c r="J571" s="120"/>
    </row>
    <row r="572">
      <c r="A572" s="121"/>
      <c r="B572" s="121"/>
      <c r="C572" s="121"/>
      <c r="D572" s="121"/>
      <c r="E572" s="121"/>
      <c r="F572" s="121"/>
      <c r="G572" s="121"/>
      <c r="H572" s="121"/>
      <c r="I572" s="121"/>
      <c r="J572" s="120"/>
    </row>
    <row r="573">
      <c r="A573" s="121"/>
      <c r="B573" s="121"/>
      <c r="C573" s="121"/>
      <c r="D573" s="121"/>
      <c r="E573" s="121"/>
      <c r="F573" s="121"/>
      <c r="G573" s="121"/>
      <c r="H573" s="121"/>
      <c r="I573" s="121"/>
      <c r="J573" s="120"/>
    </row>
    <row r="574">
      <c r="A574" s="121"/>
      <c r="B574" s="121"/>
      <c r="C574" s="121"/>
      <c r="D574" s="121"/>
      <c r="E574" s="121"/>
      <c r="F574" s="121"/>
      <c r="G574" s="121"/>
      <c r="H574" s="121"/>
      <c r="I574" s="121"/>
      <c r="J574" s="120"/>
    </row>
    <row r="575">
      <c r="A575" s="121"/>
      <c r="B575" s="121"/>
      <c r="C575" s="121"/>
      <c r="D575" s="121"/>
      <c r="E575" s="121"/>
      <c r="F575" s="121"/>
      <c r="G575" s="121"/>
      <c r="H575" s="121"/>
      <c r="I575" s="121"/>
      <c r="J575" s="120"/>
    </row>
    <row r="576">
      <c r="A576" s="121"/>
      <c r="B576" s="121"/>
      <c r="C576" s="121"/>
      <c r="D576" s="121"/>
      <c r="E576" s="121"/>
      <c r="F576" s="121"/>
      <c r="G576" s="121"/>
      <c r="H576" s="121"/>
      <c r="I576" s="121"/>
      <c r="J576" s="120"/>
    </row>
    <row r="577">
      <c r="A577" s="121"/>
      <c r="B577" s="121"/>
      <c r="C577" s="121"/>
      <c r="D577" s="121"/>
      <c r="E577" s="121"/>
      <c r="F577" s="121"/>
      <c r="G577" s="121"/>
      <c r="H577" s="121"/>
      <c r="I577" s="121"/>
      <c r="J577" s="120"/>
    </row>
    <row r="578">
      <c r="A578" s="121"/>
      <c r="B578" s="121"/>
      <c r="C578" s="121"/>
      <c r="D578" s="121"/>
      <c r="E578" s="121"/>
      <c r="F578" s="121"/>
      <c r="G578" s="121"/>
      <c r="H578" s="121"/>
      <c r="I578" s="121"/>
      <c r="J578" s="120"/>
    </row>
    <row r="579">
      <c r="A579" s="121"/>
      <c r="B579" s="121"/>
      <c r="C579" s="121"/>
      <c r="D579" s="121"/>
      <c r="E579" s="121"/>
      <c r="F579" s="121"/>
      <c r="G579" s="121"/>
      <c r="H579" s="121"/>
      <c r="I579" s="121"/>
      <c r="J579" s="120"/>
    </row>
    <row r="580">
      <c r="A580" s="121"/>
      <c r="B580" s="121"/>
      <c r="C580" s="121"/>
      <c r="D580" s="121"/>
      <c r="E580" s="121"/>
      <c r="F580" s="121"/>
      <c r="G580" s="121"/>
      <c r="H580" s="121"/>
      <c r="I580" s="121"/>
      <c r="J580" s="120"/>
    </row>
    <row r="581">
      <c r="A581" s="121"/>
      <c r="B581" s="121"/>
      <c r="C581" s="121"/>
      <c r="D581" s="121"/>
      <c r="E581" s="121"/>
      <c r="F581" s="121"/>
      <c r="G581" s="121"/>
      <c r="H581" s="121"/>
      <c r="I581" s="121"/>
      <c r="J581" s="120"/>
    </row>
    <row r="582">
      <c r="A582" s="121"/>
      <c r="B582" s="121"/>
      <c r="C582" s="121"/>
      <c r="D582" s="121"/>
      <c r="E582" s="121"/>
      <c r="F582" s="121"/>
      <c r="G582" s="121"/>
      <c r="H582" s="121"/>
      <c r="I582" s="121"/>
      <c r="J582" s="120"/>
    </row>
    <row r="583">
      <c r="A583" s="121"/>
      <c r="B583" s="121"/>
      <c r="C583" s="121"/>
      <c r="D583" s="121"/>
      <c r="E583" s="121"/>
      <c r="F583" s="121"/>
      <c r="G583" s="121"/>
      <c r="H583" s="121"/>
      <c r="I583" s="121"/>
      <c r="J583" s="120"/>
    </row>
    <row r="584">
      <c r="A584" s="121"/>
      <c r="B584" s="121"/>
      <c r="C584" s="121"/>
      <c r="D584" s="121"/>
      <c r="E584" s="121"/>
      <c r="F584" s="121"/>
      <c r="G584" s="121"/>
      <c r="H584" s="121"/>
      <c r="I584" s="121"/>
      <c r="J584" s="120"/>
    </row>
    <row r="585">
      <c r="A585" s="121"/>
      <c r="B585" s="121"/>
      <c r="C585" s="121"/>
      <c r="D585" s="121"/>
      <c r="E585" s="121"/>
      <c r="F585" s="121"/>
      <c r="G585" s="121"/>
      <c r="H585" s="121"/>
      <c r="I585" s="121"/>
      <c r="J585" s="120"/>
    </row>
    <row r="586">
      <c r="A586" s="121"/>
      <c r="B586" s="121"/>
      <c r="C586" s="121"/>
      <c r="D586" s="121"/>
      <c r="E586" s="121"/>
      <c r="F586" s="121"/>
      <c r="G586" s="121"/>
      <c r="H586" s="121"/>
      <c r="I586" s="121"/>
      <c r="J586" s="120"/>
    </row>
    <row r="587">
      <c r="A587" s="121"/>
      <c r="B587" s="121"/>
      <c r="C587" s="121"/>
      <c r="D587" s="121"/>
      <c r="E587" s="121"/>
      <c r="F587" s="121"/>
      <c r="G587" s="121"/>
      <c r="H587" s="121"/>
      <c r="I587" s="121"/>
      <c r="J587" s="120"/>
    </row>
    <row r="588">
      <c r="A588" s="121"/>
      <c r="B588" s="121"/>
      <c r="C588" s="121"/>
      <c r="D588" s="121"/>
      <c r="E588" s="121"/>
      <c r="F588" s="121"/>
      <c r="G588" s="121"/>
      <c r="H588" s="121"/>
      <c r="I588" s="121"/>
      <c r="J588" s="120"/>
    </row>
    <row r="589">
      <c r="A589" s="121"/>
      <c r="B589" s="121"/>
      <c r="C589" s="121"/>
      <c r="D589" s="121"/>
      <c r="E589" s="121"/>
      <c r="F589" s="121"/>
      <c r="G589" s="121"/>
      <c r="H589" s="121"/>
      <c r="I589" s="121"/>
      <c r="J589" s="120"/>
    </row>
    <row r="590">
      <c r="A590" s="121"/>
      <c r="B590" s="121"/>
      <c r="C590" s="121"/>
      <c r="D590" s="121"/>
      <c r="E590" s="121"/>
      <c r="F590" s="121"/>
      <c r="G590" s="121"/>
      <c r="H590" s="121"/>
      <c r="I590" s="121"/>
      <c r="J590" s="120"/>
    </row>
    <row r="591">
      <c r="A591" s="121"/>
      <c r="B591" s="121"/>
      <c r="C591" s="121"/>
      <c r="D591" s="121"/>
      <c r="E591" s="121"/>
      <c r="F591" s="121"/>
      <c r="G591" s="121"/>
      <c r="H591" s="121"/>
      <c r="I591" s="121"/>
      <c r="J591" s="120"/>
    </row>
    <row r="592">
      <c r="A592" s="121"/>
      <c r="B592" s="121"/>
      <c r="C592" s="121"/>
      <c r="D592" s="121"/>
      <c r="E592" s="121"/>
      <c r="F592" s="121"/>
      <c r="G592" s="121"/>
      <c r="H592" s="121"/>
      <c r="I592" s="121"/>
      <c r="J592" s="120"/>
    </row>
    <row r="593">
      <c r="A593" s="121"/>
      <c r="B593" s="121"/>
      <c r="C593" s="121"/>
      <c r="D593" s="121"/>
      <c r="E593" s="121"/>
      <c r="F593" s="121"/>
      <c r="G593" s="121"/>
      <c r="H593" s="121"/>
      <c r="I593" s="121"/>
      <c r="J593" s="120"/>
    </row>
    <row r="594">
      <c r="A594" s="121"/>
      <c r="B594" s="121"/>
      <c r="C594" s="121"/>
      <c r="D594" s="121"/>
      <c r="E594" s="121"/>
      <c r="F594" s="121"/>
      <c r="G594" s="121"/>
      <c r="H594" s="121"/>
      <c r="I594" s="121"/>
      <c r="J594" s="120"/>
    </row>
    <row r="595">
      <c r="A595" s="121"/>
      <c r="B595" s="121"/>
      <c r="C595" s="121"/>
      <c r="D595" s="121"/>
      <c r="E595" s="121"/>
      <c r="F595" s="121"/>
      <c r="G595" s="121"/>
      <c r="H595" s="121"/>
      <c r="I595" s="121"/>
      <c r="J595" s="120"/>
    </row>
    <row r="596">
      <c r="A596" s="121"/>
      <c r="B596" s="121"/>
      <c r="C596" s="121"/>
      <c r="D596" s="121"/>
      <c r="E596" s="121"/>
      <c r="F596" s="121"/>
      <c r="G596" s="121"/>
      <c r="H596" s="121"/>
      <c r="I596" s="121"/>
      <c r="J596" s="120"/>
    </row>
    <row r="597">
      <c r="A597" s="121"/>
      <c r="B597" s="121"/>
      <c r="C597" s="121"/>
      <c r="D597" s="121"/>
      <c r="E597" s="121"/>
      <c r="F597" s="121"/>
      <c r="G597" s="121"/>
      <c r="H597" s="121"/>
      <c r="I597" s="121"/>
      <c r="J597" s="120"/>
    </row>
    <row r="598">
      <c r="A598" s="121"/>
      <c r="B598" s="121"/>
      <c r="C598" s="121"/>
      <c r="D598" s="121"/>
      <c r="E598" s="121"/>
      <c r="F598" s="121"/>
      <c r="G598" s="121"/>
      <c r="H598" s="121"/>
      <c r="I598" s="121"/>
      <c r="J598" s="120"/>
    </row>
    <row r="599">
      <c r="A599" s="121"/>
      <c r="B599" s="121"/>
      <c r="C599" s="121"/>
      <c r="D599" s="121"/>
      <c r="E599" s="121"/>
      <c r="F599" s="121"/>
      <c r="G599" s="121"/>
      <c r="H599" s="121"/>
      <c r="I599" s="121"/>
      <c r="J599" s="120"/>
    </row>
    <row r="600">
      <c r="A600" s="121"/>
      <c r="B600" s="121"/>
      <c r="C600" s="121"/>
      <c r="D600" s="121"/>
      <c r="E600" s="121"/>
      <c r="F600" s="121"/>
      <c r="G600" s="121"/>
      <c r="H600" s="121"/>
      <c r="I600" s="121"/>
      <c r="J600" s="120"/>
    </row>
    <row r="601">
      <c r="A601" s="121"/>
      <c r="B601" s="121"/>
      <c r="C601" s="121"/>
      <c r="D601" s="121"/>
      <c r="E601" s="121"/>
      <c r="F601" s="121"/>
      <c r="G601" s="121"/>
      <c r="H601" s="121"/>
      <c r="I601" s="121"/>
      <c r="J601" s="120"/>
    </row>
    <row r="602">
      <c r="A602" s="121"/>
      <c r="B602" s="121"/>
      <c r="C602" s="121"/>
      <c r="D602" s="121"/>
      <c r="E602" s="121"/>
      <c r="F602" s="121"/>
      <c r="G602" s="121"/>
      <c r="H602" s="121"/>
      <c r="I602" s="121"/>
      <c r="J602" s="120"/>
    </row>
    <row r="603">
      <c r="A603" s="121"/>
      <c r="B603" s="121"/>
      <c r="C603" s="121"/>
      <c r="D603" s="121"/>
      <c r="E603" s="121"/>
      <c r="F603" s="121"/>
      <c r="G603" s="121"/>
      <c r="H603" s="121"/>
      <c r="I603" s="121"/>
      <c r="J603" s="120"/>
    </row>
    <row r="604">
      <c r="A604" s="121"/>
      <c r="B604" s="121"/>
      <c r="C604" s="121"/>
      <c r="D604" s="121"/>
      <c r="E604" s="121"/>
      <c r="F604" s="121"/>
      <c r="G604" s="121"/>
      <c r="H604" s="121"/>
      <c r="I604" s="121"/>
      <c r="J604" s="120"/>
    </row>
    <row r="605">
      <c r="A605" s="121"/>
      <c r="B605" s="121"/>
      <c r="C605" s="121"/>
      <c r="D605" s="121"/>
      <c r="E605" s="121"/>
      <c r="F605" s="121"/>
      <c r="G605" s="121"/>
      <c r="H605" s="121"/>
      <c r="I605" s="121"/>
      <c r="J605" s="120"/>
    </row>
    <row r="606">
      <c r="A606" s="121"/>
      <c r="B606" s="121"/>
      <c r="C606" s="121"/>
      <c r="D606" s="121"/>
      <c r="E606" s="121"/>
      <c r="F606" s="121"/>
      <c r="G606" s="121"/>
      <c r="H606" s="121"/>
      <c r="I606" s="121"/>
      <c r="J606" s="120"/>
    </row>
    <row r="607">
      <c r="A607" s="121"/>
      <c r="B607" s="121"/>
      <c r="C607" s="121"/>
      <c r="D607" s="121"/>
      <c r="E607" s="121"/>
      <c r="F607" s="121"/>
      <c r="G607" s="121"/>
      <c r="H607" s="121"/>
      <c r="I607" s="121"/>
      <c r="J607" s="120"/>
    </row>
    <row r="608">
      <c r="A608" s="121"/>
      <c r="B608" s="121"/>
      <c r="C608" s="121"/>
      <c r="D608" s="121"/>
      <c r="E608" s="121"/>
      <c r="F608" s="121"/>
      <c r="G608" s="121"/>
      <c r="H608" s="121"/>
      <c r="I608" s="121"/>
      <c r="J608" s="120"/>
    </row>
    <row r="609">
      <c r="A609" s="121"/>
      <c r="B609" s="121"/>
      <c r="C609" s="121"/>
      <c r="D609" s="121"/>
      <c r="E609" s="121"/>
      <c r="F609" s="121"/>
      <c r="G609" s="121"/>
      <c r="H609" s="121"/>
      <c r="I609" s="121"/>
      <c r="J609" s="120"/>
    </row>
    <row r="610">
      <c r="A610" s="121"/>
      <c r="B610" s="121"/>
      <c r="C610" s="121"/>
      <c r="D610" s="121"/>
      <c r="E610" s="121"/>
      <c r="F610" s="121"/>
      <c r="G610" s="121"/>
      <c r="H610" s="121"/>
      <c r="I610" s="121"/>
      <c r="J610" s="120"/>
    </row>
    <row r="611">
      <c r="A611" s="121"/>
      <c r="B611" s="121"/>
      <c r="C611" s="121"/>
      <c r="D611" s="121"/>
      <c r="E611" s="121"/>
      <c r="F611" s="121"/>
      <c r="G611" s="121"/>
      <c r="H611" s="121"/>
      <c r="I611" s="121"/>
      <c r="J611" s="120"/>
    </row>
    <row r="612">
      <c r="A612" s="121"/>
      <c r="B612" s="121"/>
      <c r="C612" s="121"/>
      <c r="D612" s="121"/>
      <c r="E612" s="121"/>
      <c r="F612" s="121"/>
      <c r="G612" s="121"/>
      <c r="H612" s="121"/>
      <c r="I612" s="121"/>
      <c r="J612" s="120"/>
    </row>
    <row r="613">
      <c r="A613" s="121"/>
      <c r="B613" s="121"/>
      <c r="C613" s="121"/>
      <c r="D613" s="121"/>
      <c r="E613" s="121"/>
      <c r="F613" s="121"/>
      <c r="G613" s="121"/>
      <c r="H613" s="121"/>
      <c r="I613" s="121"/>
      <c r="J613" s="120"/>
    </row>
    <row r="614">
      <c r="A614" s="121"/>
      <c r="B614" s="121"/>
      <c r="C614" s="121"/>
      <c r="D614" s="121"/>
      <c r="E614" s="121"/>
      <c r="F614" s="121"/>
      <c r="G614" s="121"/>
      <c r="H614" s="121"/>
      <c r="I614" s="121"/>
      <c r="J614" s="120"/>
    </row>
    <row r="615">
      <c r="A615" s="121"/>
      <c r="B615" s="121"/>
      <c r="C615" s="121"/>
      <c r="D615" s="121"/>
      <c r="E615" s="121"/>
      <c r="F615" s="121"/>
      <c r="G615" s="121"/>
      <c r="H615" s="121"/>
      <c r="I615" s="121"/>
      <c r="J615" s="120"/>
    </row>
    <row r="616">
      <c r="A616" s="121"/>
      <c r="B616" s="121"/>
      <c r="C616" s="121"/>
      <c r="D616" s="121"/>
      <c r="E616" s="121"/>
      <c r="F616" s="121"/>
      <c r="G616" s="121"/>
      <c r="H616" s="121"/>
      <c r="I616" s="121"/>
      <c r="J616" s="120"/>
    </row>
    <row r="617">
      <c r="A617" s="121"/>
      <c r="B617" s="121"/>
      <c r="C617" s="121"/>
      <c r="D617" s="121"/>
      <c r="E617" s="121"/>
      <c r="F617" s="121"/>
      <c r="G617" s="121"/>
      <c r="H617" s="121"/>
      <c r="I617" s="121"/>
      <c r="J617" s="120"/>
    </row>
    <row r="618">
      <c r="A618" s="121"/>
      <c r="B618" s="121"/>
      <c r="C618" s="121"/>
      <c r="D618" s="121"/>
      <c r="E618" s="121"/>
      <c r="F618" s="121"/>
      <c r="G618" s="121"/>
      <c r="H618" s="121"/>
      <c r="I618" s="121"/>
      <c r="J618" s="120"/>
    </row>
    <row r="619">
      <c r="A619" s="121"/>
      <c r="B619" s="121"/>
      <c r="C619" s="121"/>
      <c r="D619" s="121"/>
      <c r="E619" s="121"/>
      <c r="F619" s="121"/>
      <c r="G619" s="121"/>
      <c r="H619" s="121"/>
      <c r="I619" s="121"/>
      <c r="J619" s="120"/>
    </row>
    <row r="620">
      <c r="A620" s="121"/>
      <c r="B620" s="121"/>
      <c r="C620" s="121"/>
      <c r="D620" s="121"/>
      <c r="E620" s="121"/>
      <c r="F620" s="121"/>
      <c r="G620" s="121"/>
      <c r="H620" s="121"/>
      <c r="I620" s="121"/>
      <c r="J620" s="120"/>
    </row>
    <row r="621">
      <c r="A621" s="121"/>
      <c r="B621" s="121"/>
      <c r="C621" s="121"/>
      <c r="D621" s="121"/>
      <c r="E621" s="121"/>
      <c r="F621" s="121"/>
      <c r="G621" s="121"/>
      <c r="H621" s="121"/>
      <c r="I621" s="121"/>
      <c r="J621" s="120"/>
    </row>
    <row r="622">
      <c r="A622" s="121"/>
      <c r="B622" s="121"/>
      <c r="C622" s="121"/>
      <c r="D622" s="121"/>
      <c r="E622" s="121"/>
      <c r="F622" s="121"/>
      <c r="G622" s="121"/>
      <c r="H622" s="121"/>
      <c r="I622" s="121"/>
      <c r="J622" s="120"/>
    </row>
    <row r="623">
      <c r="A623" s="121"/>
      <c r="B623" s="121"/>
      <c r="C623" s="121"/>
      <c r="D623" s="121"/>
      <c r="E623" s="121"/>
      <c r="F623" s="121"/>
      <c r="G623" s="121"/>
      <c r="H623" s="121"/>
      <c r="I623" s="121"/>
      <c r="J623" s="120"/>
    </row>
    <row r="624">
      <c r="A624" s="121"/>
      <c r="B624" s="121"/>
      <c r="C624" s="121"/>
      <c r="D624" s="121"/>
      <c r="E624" s="121"/>
      <c r="F624" s="121"/>
      <c r="G624" s="121"/>
      <c r="H624" s="121"/>
      <c r="I624" s="121"/>
      <c r="J624" s="120"/>
    </row>
    <row r="625">
      <c r="A625" s="121"/>
      <c r="B625" s="121"/>
      <c r="C625" s="121"/>
      <c r="D625" s="121"/>
      <c r="E625" s="121"/>
      <c r="F625" s="121"/>
      <c r="G625" s="121"/>
      <c r="H625" s="121"/>
      <c r="I625" s="121"/>
      <c r="J625" s="120"/>
    </row>
    <row r="626">
      <c r="A626" s="121"/>
      <c r="B626" s="121"/>
      <c r="C626" s="121"/>
      <c r="D626" s="121"/>
      <c r="E626" s="121"/>
      <c r="F626" s="121"/>
      <c r="G626" s="121"/>
      <c r="H626" s="121"/>
      <c r="I626" s="121"/>
      <c r="J626" s="120"/>
    </row>
    <row r="627">
      <c r="A627" s="121"/>
      <c r="B627" s="121"/>
      <c r="C627" s="121"/>
      <c r="D627" s="121"/>
      <c r="E627" s="121"/>
      <c r="F627" s="121"/>
      <c r="G627" s="121"/>
      <c r="H627" s="121"/>
      <c r="I627" s="121"/>
      <c r="J627" s="120"/>
    </row>
    <row r="628">
      <c r="A628" s="121"/>
      <c r="B628" s="121"/>
      <c r="C628" s="121"/>
      <c r="D628" s="121"/>
      <c r="E628" s="121"/>
      <c r="F628" s="121"/>
      <c r="G628" s="121"/>
      <c r="H628" s="121"/>
      <c r="I628" s="121"/>
      <c r="J628" s="120"/>
    </row>
    <row r="629">
      <c r="A629" s="121"/>
      <c r="B629" s="121"/>
      <c r="C629" s="121"/>
      <c r="D629" s="121"/>
      <c r="E629" s="121"/>
      <c r="F629" s="121"/>
      <c r="G629" s="121"/>
      <c r="H629" s="121"/>
      <c r="I629" s="121"/>
      <c r="J629" s="120"/>
    </row>
    <row r="630">
      <c r="A630" s="121"/>
      <c r="B630" s="121"/>
      <c r="C630" s="121"/>
      <c r="D630" s="121"/>
      <c r="E630" s="121"/>
      <c r="F630" s="121"/>
      <c r="G630" s="121"/>
      <c r="H630" s="121"/>
      <c r="I630" s="121"/>
      <c r="J630" s="120"/>
    </row>
    <row r="631">
      <c r="A631" s="121"/>
      <c r="B631" s="121"/>
      <c r="C631" s="121"/>
      <c r="D631" s="121"/>
      <c r="E631" s="121"/>
      <c r="F631" s="121"/>
      <c r="G631" s="121"/>
      <c r="H631" s="121"/>
      <c r="I631" s="121"/>
      <c r="J631" s="120"/>
    </row>
    <row r="632">
      <c r="A632" s="121"/>
      <c r="B632" s="121"/>
      <c r="C632" s="121"/>
      <c r="D632" s="121"/>
      <c r="E632" s="121"/>
      <c r="F632" s="121"/>
      <c r="G632" s="121"/>
      <c r="H632" s="121"/>
      <c r="I632" s="121"/>
      <c r="J632" s="120"/>
    </row>
    <row r="633">
      <c r="A633" s="121"/>
      <c r="B633" s="121"/>
      <c r="C633" s="121"/>
      <c r="D633" s="121"/>
      <c r="E633" s="121"/>
      <c r="F633" s="121"/>
      <c r="G633" s="121"/>
      <c r="H633" s="121"/>
      <c r="I633" s="121"/>
      <c r="J633" s="120"/>
    </row>
    <row r="634">
      <c r="A634" s="121"/>
      <c r="B634" s="121"/>
      <c r="C634" s="121"/>
      <c r="D634" s="121"/>
      <c r="E634" s="121"/>
      <c r="F634" s="121"/>
      <c r="G634" s="121"/>
      <c r="H634" s="121"/>
      <c r="I634" s="121"/>
      <c r="J634" s="120"/>
    </row>
    <row r="635">
      <c r="A635" s="121"/>
      <c r="B635" s="121"/>
      <c r="C635" s="121"/>
      <c r="D635" s="121"/>
      <c r="E635" s="121"/>
      <c r="F635" s="121"/>
      <c r="G635" s="121"/>
      <c r="H635" s="121"/>
      <c r="I635" s="121"/>
      <c r="J635" s="120"/>
    </row>
    <row r="636">
      <c r="A636" s="121"/>
      <c r="B636" s="121"/>
      <c r="C636" s="121"/>
      <c r="D636" s="121"/>
      <c r="E636" s="121"/>
      <c r="F636" s="121"/>
      <c r="G636" s="121"/>
      <c r="H636" s="121"/>
      <c r="I636" s="121"/>
      <c r="J636" s="120"/>
    </row>
    <row r="637">
      <c r="A637" s="121"/>
      <c r="B637" s="121"/>
      <c r="C637" s="121"/>
      <c r="D637" s="121"/>
      <c r="E637" s="121"/>
      <c r="F637" s="121"/>
      <c r="G637" s="121"/>
      <c r="H637" s="121"/>
      <c r="I637" s="121"/>
      <c r="J637" s="120"/>
    </row>
    <row r="638">
      <c r="A638" s="121"/>
      <c r="B638" s="121"/>
      <c r="C638" s="121"/>
      <c r="D638" s="121"/>
      <c r="E638" s="121"/>
      <c r="F638" s="121"/>
      <c r="G638" s="121"/>
      <c r="H638" s="121"/>
      <c r="I638" s="121"/>
      <c r="J638" s="120"/>
    </row>
    <row r="639">
      <c r="A639" s="121"/>
      <c r="B639" s="121"/>
      <c r="C639" s="121"/>
      <c r="D639" s="121"/>
      <c r="E639" s="121"/>
      <c r="F639" s="121"/>
      <c r="G639" s="121"/>
      <c r="H639" s="121"/>
      <c r="I639" s="121"/>
      <c r="J639" s="120"/>
    </row>
    <row r="640">
      <c r="A640" s="121"/>
      <c r="B640" s="121"/>
      <c r="C640" s="121"/>
      <c r="D640" s="121"/>
      <c r="E640" s="121"/>
      <c r="F640" s="121"/>
      <c r="G640" s="121"/>
      <c r="H640" s="121"/>
      <c r="I640" s="121"/>
      <c r="J640" s="120"/>
    </row>
    <row r="641">
      <c r="A641" s="121"/>
      <c r="B641" s="121"/>
      <c r="C641" s="121"/>
      <c r="D641" s="121"/>
      <c r="E641" s="121"/>
      <c r="F641" s="121"/>
      <c r="G641" s="121"/>
      <c r="H641" s="121"/>
      <c r="I641" s="121"/>
      <c r="J641" s="120"/>
    </row>
    <row r="642">
      <c r="A642" s="121"/>
      <c r="B642" s="121"/>
      <c r="C642" s="121"/>
      <c r="D642" s="121"/>
      <c r="E642" s="121"/>
      <c r="F642" s="121"/>
      <c r="G642" s="121"/>
      <c r="H642" s="121"/>
      <c r="I642" s="121"/>
      <c r="J642" s="120"/>
    </row>
    <row r="643">
      <c r="A643" s="121"/>
      <c r="B643" s="121"/>
      <c r="C643" s="121"/>
      <c r="D643" s="121"/>
      <c r="E643" s="121"/>
      <c r="F643" s="121"/>
      <c r="G643" s="121"/>
      <c r="H643" s="121"/>
      <c r="I643" s="121"/>
      <c r="J643" s="120"/>
    </row>
    <row r="644">
      <c r="A644" s="121"/>
      <c r="B644" s="121"/>
      <c r="C644" s="121"/>
      <c r="D644" s="121"/>
      <c r="E644" s="121"/>
      <c r="F644" s="121"/>
      <c r="G644" s="121"/>
      <c r="H644" s="121"/>
      <c r="I644" s="121"/>
      <c r="J644" s="120"/>
    </row>
    <row r="645">
      <c r="A645" s="121"/>
      <c r="B645" s="121"/>
      <c r="C645" s="121"/>
      <c r="D645" s="121"/>
      <c r="E645" s="121"/>
      <c r="F645" s="121"/>
      <c r="G645" s="121"/>
      <c r="H645" s="121"/>
      <c r="I645" s="121"/>
      <c r="J645" s="120"/>
    </row>
    <row r="646">
      <c r="A646" s="121"/>
      <c r="B646" s="121"/>
      <c r="C646" s="121"/>
      <c r="D646" s="121"/>
      <c r="E646" s="121"/>
      <c r="F646" s="121"/>
      <c r="G646" s="121"/>
      <c r="H646" s="121"/>
      <c r="I646" s="121"/>
      <c r="J646" s="120"/>
    </row>
    <row r="647">
      <c r="A647" s="121"/>
      <c r="B647" s="121"/>
      <c r="C647" s="121"/>
      <c r="D647" s="121"/>
      <c r="E647" s="121"/>
      <c r="F647" s="121"/>
      <c r="G647" s="121"/>
      <c r="H647" s="121"/>
      <c r="I647" s="121"/>
      <c r="J647" s="120"/>
    </row>
    <row r="648">
      <c r="A648" s="121"/>
      <c r="B648" s="121"/>
      <c r="C648" s="121"/>
      <c r="D648" s="121"/>
      <c r="E648" s="121"/>
      <c r="F648" s="121"/>
      <c r="G648" s="121"/>
      <c r="H648" s="121"/>
      <c r="I648" s="121"/>
      <c r="J648" s="120"/>
    </row>
    <row r="649">
      <c r="A649" s="121"/>
      <c r="B649" s="121"/>
      <c r="C649" s="121"/>
      <c r="D649" s="121"/>
      <c r="E649" s="121"/>
      <c r="F649" s="121"/>
      <c r="G649" s="121"/>
      <c r="H649" s="121"/>
      <c r="I649" s="121"/>
      <c r="J649" s="120"/>
    </row>
    <row r="650">
      <c r="A650" s="121"/>
      <c r="B650" s="121"/>
      <c r="C650" s="121"/>
      <c r="D650" s="121"/>
      <c r="E650" s="121"/>
      <c r="F650" s="121"/>
      <c r="G650" s="121"/>
      <c r="H650" s="121"/>
      <c r="I650" s="121"/>
      <c r="J650" s="120"/>
    </row>
    <row r="651">
      <c r="A651" s="121"/>
      <c r="B651" s="121"/>
      <c r="C651" s="121"/>
      <c r="D651" s="121"/>
      <c r="E651" s="121"/>
      <c r="F651" s="121"/>
      <c r="G651" s="121"/>
      <c r="H651" s="121"/>
      <c r="I651" s="121"/>
      <c r="J651" s="120"/>
    </row>
    <row r="652">
      <c r="A652" s="121"/>
      <c r="B652" s="121"/>
      <c r="C652" s="121"/>
      <c r="D652" s="121"/>
      <c r="E652" s="121"/>
      <c r="F652" s="121"/>
      <c r="G652" s="121"/>
      <c r="H652" s="121"/>
      <c r="I652" s="121"/>
      <c r="J652" s="120"/>
    </row>
    <row r="653">
      <c r="A653" s="121"/>
      <c r="B653" s="121"/>
      <c r="C653" s="121"/>
      <c r="D653" s="121"/>
      <c r="E653" s="121"/>
      <c r="F653" s="121"/>
      <c r="G653" s="121"/>
      <c r="H653" s="121"/>
      <c r="I653" s="121"/>
      <c r="J653" s="120"/>
    </row>
    <row r="654">
      <c r="A654" s="121"/>
      <c r="B654" s="121"/>
      <c r="C654" s="121"/>
      <c r="D654" s="121"/>
      <c r="E654" s="121"/>
      <c r="F654" s="121"/>
      <c r="G654" s="121"/>
      <c r="H654" s="121"/>
      <c r="I654" s="121"/>
      <c r="J654" s="120"/>
    </row>
    <row r="655">
      <c r="A655" s="121"/>
      <c r="B655" s="121"/>
      <c r="C655" s="121"/>
      <c r="D655" s="121"/>
      <c r="E655" s="121"/>
      <c r="F655" s="121"/>
      <c r="G655" s="121"/>
      <c r="H655" s="121"/>
      <c r="I655" s="121"/>
      <c r="J655" s="120"/>
    </row>
    <row r="656">
      <c r="A656" s="121"/>
      <c r="B656" s="121"/>
      <c r="C656" s="121"/>
      <c r="D656" s="121"/>
      <c r="E656" s="121"/>
      <c r="F656" s="121"/>
      <c r="G656" s="121"/>
      <c r="H656" s="121"/>
      <c r="I656" s="121"/>
      <c r="J656" s="120"/>
    </row>
    <row r="657">
      <c r="A657" s="121"/>
      <c r="B657" s="121"/>
      <c r="C657" s="121"/>
      <c r="D657" s="121"/>
      <c r="E657" s="121"/>
      <c r="F657" s="121"/>
      <c r="G657" s="121"/>
      <c r="H657" s="121"/>
      <c r="I657" s="121"/>
      <c r="J657" s="120"/>
    </row>
    <row r="658">
      <c r="A658" s="121"/>
      <c r="B658" s="121"/>
      <c r="C658" s="121"/>
      <c r="D658" s="121"/>
      <c r="E658" s="121"/>
      <c r="F658" s="121"/>
      <c r="G658" s="121"/>
      <c r="H658" s="121"/>
      <c r="I658" s="121"/>
      <c r="J658" s="120"/>
    </row>
    <row r="659">
      <c r="A659" s="121"/>
      <c r="B659" s="121"/>
      <c r="C659" s="121"/>
      <c r="D659" s="121"/>
      <c r="E659" s="121"/>
      <c r="F659" s="121"/>
      <c r="G659" s="121"/>
      <c r="H659" s="121"/>
      <c r="I659" s="121"/>
      <c r="J659" s="120"/>
    </row>
    <row r="660">
      <c r="A660" s="121"/>
      <c r="B660" s="121"/>
      <c r="C660" s="121"/>
      <c r="D660" s="121"/>
      <c r="E660" s="121"/>
      <c r="F660" s="121"/>
      <c r="G660" s="121"/>
      <c r="H660" s="121"/>
      <c r="I660" s="121"/>
      <c r="J660" s="120"/>
    </row>
    <row r="661">
      <c r="A661" s="121"/>
      <c r="B661" s="121"/>
      <c r="C661" s="121"/>
      <c r="D661" s="121"/>
      <c r="E661" s="121"/>
      <c r="F661" s="121"/>
      <c r="G661" s="121"/>
      <c r="H661" s="121"/>
      <c r="I661" s="121"/>
      <c r="J661" s="120"/>
    </row>
    <row r="662">
      <c r="A662" s="121"/>
      <c r="B662" s="121"/>
      <c r="C662" s="121"/>
      <c r="D662" s="121"/>
      <c r="E662" s="121"/>
      <c r="F662" s="121"/>
      <c r="G662" s="121"/>
      <c r="H662" s="121"/>
      <c r="I662" s="121"/>
      <c r="J662" s="120"/>
    </row>
    <row r="663">
      <c r="A663" s="121"/>
      <c r="B663" s="121"/>
      <c r="C663" s="121"/>
      <c r="D663" s="121"/>
      <c r="E663" s="121"/>
      <c r="F663" s="121"/>
      <c r="G663" s="121"/>
      <c r="H663" s="121"/>
      <c r="I663" s="121"/>
      <c r="J663" s="120"/>
    </row>
    <row r="664">
      <c r="A664" s="121"/>
      <c r="B664" s="121"/>
      <c r="C664" s="121"/>
      <c r="D664" s="121"/>
      <c r="E664" s="121"/>
      <c r="F664" s="121"/>
      <c r="G664" s="121"/>
      <c r="H664" s="121"/>
      <c r="I664" s="121"/>
      <c r="J664" s="120"/>
    </row>
    <row r="665">
      <c r="A665" s="121"/>
      <c r="B665" s="121"/>
      <c r="C665" s="121"/>
      <c r="D665" s="121"/>
      <c r="E665" s="121"/>
      <c r="F665" s="121"/>
      <c r="G665" s="121"/>
      <c r="H665" s="121"/>
      <c r="I665" s="121"/>
      <c r="J665" s="120"/>
    </row>
    <row r="666">
      <c r="A666" s="121"/>
      <c r="B666" s="121"/>
      <c r="C666" s="121"/>
      <c r="D666" s="121"/>
      <c r="E666" s="121"/>
      <c r="F666" s="121"/>
      <c r="G666" s="121"/>
      <c r="H666" s="121"/>
      <c r="I666" s="121"/>
      <c r="J666" s="120"/>
    </row>
    <row r="667">
      <c r="A667" s="121"/>
      <c r="B667" s="121"/>
      <c r="C667" s="121"/>
      <c r="D667" s="121"/>
      <c r="E667" s="121"/>
      <c r="F667" s="121"/>
      <c r="G667" s="121"/>
      <c r="H667" s="121"/>
      <c r="I667" s="121"/>
      <c r="J667" s="120"/>
    </row>
    <row r="668">
      <c r="A668" s="121"/>
      <c r="B668" s="121"/>
      <c r="C668" s="121"/>
      <c r="D668" s="121"/>
      <c r="E668" s="121"/>
      <c r="F668" s="121"/>
      <c r="G668" s="121"/>
      <c r="H668" s="121"/>
      <c r="I668" s="121"/>
      <c r="J668" s="120"/>
    </row>
    <row r="669">
      <c r="A669" s="121"/>
      <c r="B669" s="121"/>
      <c r="C669" s="121"/>
      <c r="D669" s="121"/>
      <c r="E669" s="121"/>
      <c r="F669" s="121"/>
      <c r="G669" s="121"/>
      <c r="H669" s="121"/>
      <c r="I669" s="121"/>
      <c r="J669" s="120"/>
    </row>
    <row r="670">
      <c r="A670" s="121"/>
      <c r="B670" s="121"/>
      <c r="C670" s="121"/>
      <c r="D670" s="121"/>
      <c r="E670" s="121"/>
      <c r="F670" s="121"/>
      <c r="G670" s="121"/>
      <c r="H670" s="121"/>
      <c r="I670" s="121"/>
      <c r="J670" s="120"/>
    </row>
    <row r="671">
      <c r="A671" s="121"/>
      <c r="B671" s="121"/>
      <c r="C671" s="121"/>
      <c r="D671" s="121"/>
      <c r="E671" s="121"/>
      <c r="F671" s="121"/>
      <c r="G671" s="121"/>
      <c r="H671" s="121"/>
      <c r="I671" s="121"/>
      <c r="J671" s="120"/>
    </row>
    <row r="672">
      <c r="A672" s="121"/>
      <c r="B672" s="121"/>
      <c r="C672" s="121"/>
      <c r="D672" s="121"/>
      <c r="E672" s="121"/>
      <c r="F672" s="121"/>
      <c r="G672" s="121"/>
      <c r="H672" s="121"/>
      <c r="I672" s="121"/>
      <c r="J672" s="120"/>
    </row>
    <row r="673">
      <c r="A673" s="121"/>
      <c r="B673" s="121"/>
      <c r="C673" s="121"/>
      <c r="D673" s="121"/>
      <c r="E673" s="121"/>
      <c r="F673" s="121"/>
      <c r="G673" s="121"/>
      <c r="H673" s="121"/>
      <c r="I673" s="121"/>
      <c r="J673" s="120"/>
    </row>
    <row r="674">
      <c r="A674" s="121"/>
      <c r="B674" s="121"/>
      <c r="C674" s="121"/>
      <c r="D674" s="121"/>
      <c r="E674" s="121"/>
      <c r="F674" s="121"/>
      <c r="G674" s="121"/>
      <c r="H674" s="121"/>
      <c r="I674" s="121"/>
      <c r="J674" s="120"/>
    </row>
    <row r="675">
      <c r="A675" s="121"/>
      <c r="B675" s="121"/>
      <c r="C675" s="121"/>
      <c r="D675" s="121"/>
      <c r="E675" s="121"/>
      <c r="F675" s="121"/>
      <c r="G675" s="121"/>
      <c r="H675" s="121"/>
      <c r="I675" s="121"/>
      <c r="J675" s="120"/>
    </row>
    <row r="676">
      <c r="A676" s="121"/>
      <c r="B676" s="121"/>
      <c r="C676" s="121"/>
      <c r="D676" s="121"/>
      <c r="E676" s="121"/>
      <c r="F676" s="121"/>
      <c r="G676" s="121"/>
      <c r="H676" s="121"/>
      <c r="I676" s="121"/>
      <c r="J676" s="120"/>
    </row>
    <row r="677">
      <c r="A677" s="121"/>
      <c r="B677" s="121"/>
      <c r="C677" s="121"/>
      <c r="D677" s="121"/>
      <c r="E677" s="121"/>
      <c r="F677" s="121"/>
      <c r="G677" s="121"/>
      <c r="H677" s="121"/>
      <c r="I677" s="121"/>
      <c r="J677" s="120"/>
    </row>
    <row r="678">
      <c r="A678" s="121"/>
      <c r="B678" s="121"/>
      <c r="C678" s="121"/>
      <c r="D678" s="121"/>
      <c r="E678" s="121"/>
      <c r="F678" s="121"/>
      <c r="G678" s="121"/>
      <c r="H678" s="121"/>
      <c r="I678" s="121"/>
      <c r="J678" s="120"/>
    </row>
    <row r="679">
      <c r="A679" s="121"/>
      <c r="B679" s="121"/>
      <c r="C679" s="121"/>
      <c r="D679" s="121"/>
      <c r="E679" s="121"/>
      <c r="F679" s="121"/>
      <c r="G679" s="121"/>
      <c r="H679" s="121"/>
      <c r="I679" s="121"/>
      <c r="J679" s="120"/>
    </row>
    <row r="680">
      <c r="A680" s="121"/>
      <c r="B680" s="121"/>
      <c r="C680" s="121"/>
      <c r="D680" s="121"/>
      <c r="E680" s="121"/>
      <c r="F680" s="121"/>
      <c r="G680" s="121"/>
      <c r="H680" s="121"/>
      <c r="I680" s="121"/>
      <c r="J680" s="120"/>
    </row>
    <row r="681">
      <c r="A681" s="121"/>
      <c r="B681" s="121"/>
      <c r="C681" s="121"/>
      <c r="D681" s="121"/>
      <c r="E681" s="121"/>
      <c r="F681" s="121"/>
      <c r="G681" s="121"/>
      <c r="H681" s="121"/>
      <c r="I681" s="121"/>
      <c r="J681" s="120"/>
    </row>
    <row r="682">
      <c r="A682" s="121"/>
      <c r="B682" s="121"/>
      <c r="C682" s="121"/>
      <c r="D682" s="121"/>
      <c r="E682" s="121"/>
      <c r="F682" s="121"/>
      <c r="G682" s="121"/>
      <c r="H682" s="121"/>
      <c r="I682" s="121"/>
      <c r="J682" s="120"/>
    </row>
    <row r="683">
      <c r="A683" s="121"/>
      <c r="B683" s="121"/>
      <c r="C683" s="121"/>
      <c r="D683" s="121"/>
      <c r="E683" s="121"/>
      <c r="F683" s="121"/>
      <c r="G683" s="121"/>
      <c r="H683" s="121"/>
      <c r="I683" s="121"/>
      <c r="J683" s="120"/>
    </row>
    <row r="684">
      <c r="A684" s="121"/>
      <c r="B684" s="121"/>
      <c r="C684" s="121"/>
      <c r="D684" s="121"/>
      <c r="E684" s="121"/>
      <c r="F684" s="121"/>
      <c r="G684" s="121"/>
      <c r="H684" s="121"/>
      <c r="I684" s="121"/>
      <c r="J684" s="120"/>
    </row>
    <row r="685">
      <c r="A685" s="121"/>
      <c r="B685" s="121"/>
      <c r="C685" s="121"/>
      <c r="D685" s="121"/>
      <c r="E685" s="121"/>
      <c r="F685" s="121"/>
      <c r="G685" s="121"/>
      <c r="H685" s="121"/>
      <c r="I685" s="121"/>
      <c r="J685" s="120"/>
    </row>
    <row r="686">
      <c r="A686" s="121"/>
      <c r="B686" s="121"/>
      <c r="C686" s="121"/>
      <c r="D686" s="121"/>
      <c r="E686" s="121"/>
      <c r="F686" s="121"/>
      <c r="G686" s="121"/>
      <c r="H686" s="121"/>
      <c r="I686" s="121"/>
      <c r="J686" s="120"/>
    </row>
    <row r="687">
      <c r="A687" s="121"/>
      <c r="B687" s="121"/>
      <c r="C687" s="121"/>
      <c r="D687" s="121"/>
      <c r="E687" s="121"/>
      <c r="F687" s="121"/>
      <c r="G687" s="121"/>
      <c r="H687" s="121"/>
      <c r="I687" s="121"/>
      <c r="J687" s="120"/>
    </row>
    <row r="688">
      <c r="A688" s="121"/>
      <c r="B688" s="121"/>
      <c r="C688" s="121"/>
      <c r="D688" s="121"/>
      <c r="E688" s="121"/>
      <c r="F688" s="121"/>
      <c r="G688" s="121"/>
      <c r="H688" s="121"/>
      <c r="I688" s="121"/>
      <c r="J688" s="120"/>
    </row>
    <row r="689">
      <c r="A689" s="121"/>
      <c r="B689" s="121"/>
      <c r="C689" s="121"/>
      <c r="D689" s="121"/>
      <c r="E689" s="121"/>
      <c r="F689" s="121"/>
      <c r="G689" s="121"/>
      <c r="H689" s="121"/>
      <c r="I689" s="121"/>
      <c r="J689" s="120"/>
    </row>
    <row r="690">
      <c r="A690" s="121"/>
      <c r="B690" s="121"/>
      <c r="C690" s="121"/>
      <c r="D690" s="121"/>
      <c r="E690" s="121"/>
      <c r="F690" s="121"/>
      <c r="G690" s="121"/>
      <c r="H690" s="121"/>
      <c r="I690" s="121"/>
      <c r="J690" s="120"/>
    </row>
    <row r="691">
      <c r="A691" s="121"/>
      <c r="B691" s="121"/>
      <c r="C691" s="121"/>
      <c r="D691" s="121"/>
      <c r="E691" s="121"/>
      <c r="F691" s="121"/>
      <c r="G691" s="121"/>
      <c r="H691" s="121"/>
      <c r="I691" s="121"/>
      <c r="J691" s="120"/>
    </row>
    <row r="692">
      <c r="A692" s="121"/>
      <c r="B692" s="121"/>
      <c r="C692" s="121"/>
      <c r="D692" s="121"/>
      <c r="E692" s="121"/>
      <c r="F692" s="121"/>
      <c r="G692" s="121"/>
      <c r="H692" s="121"/>
      <c r="I692" s="121"/>
      <c r="J692" s="120"/>
    </row>
    <row r="693">
      <c r="A693" s="121"/>
      <c r="B693" s="121"/>
      <c r="C693" s="121"/>
      <c r="D693" s="121"/>
      <c r="E693" s="121"/>
      <c r="F693" s="121"/>
      <c r="G693" s="121"/>
      <c r="H693" s="121"/>
      <c r="I693" s="121"/>
      <c r="J693" s="120"/>
    </row>
    <row r="694">
      <c r="A694" s="121"/>
      <c r="B694" s="121"/>
      <c r="C694" s="121"/>
      <c r="D694" s="121"/>
      <c r="E694" s="121"/>
      <c r="F694" s="121"/>
      <c r="G694" s="121"/>
      <c r="H694" s="121"/>
      <c r="I694" s="121"/>
      <c r="J694" s="120"/>
    </row>
    <row r="695">
      <c r="A695" s="121"/>
      <c r="B695" s="121"/>
      <c r="C695" s="121"/>
      <c r="D695" s="121"/>
      <c r="E695" s="121"/>
      <c r="F695" s="121"/>
      <c r="G695" s="121"/>
      <c r="H695" s="121"/>
      <c r="I695" s="121"/>
      <c r="J695" s="120"/>
    </row>
    <row r="696">
      <c r="A696" s="121"/>
      <c r="B696" s="121"/>
      <c r="C696" s="121"/>
      <c r="D696" s="121"/>
      <c r="E696" s="121"/>
      <c r="F696" s="121"/>
      <c r="G696" s="121"/>
      <c r="H696" s="121"/>
      <c r="I696" s="121"/>
      <c r="J696" s="120"/>
    </row>
    <row r="697">
      <c r="A697" s="121"/>
      <c r="B697" s="121"/>
      <c r="C697" s="121"/>
      <c r="D697" s="121"/>
      <c r="E697" s="121"/>
      <c r="F697" s="121"/>
      <c r="G697" s="121"/>
      <c r="H697" s="121"/>
      <c r="I697" s="121"/>
      <c r="J697" s="120"/>
    </row>
    <row r="698">
      <c r="A698" s="121"/>
      <c r="B698" s="121"/>
      <c r="C698" s="121"/>
      <c r="D698" s="121"/>
      <c r="E698" s="121"/>
      <c r="F698" s="121"/>
      <c r="G698" s="121"/>
      <c r="H698" s="121"/>
      <c r="I698" s="121"/>
      <c r="J698" s="120"/>
    </row>
    <row r="699">
      <c r="A699" s="121"/>
      <c r="B699" s="121"/>
      <c r="C699" s="121"/>
      <c r="D699" s="121"/>
      <c r="E699" s="121"/>
      <c r="F699" s="121"/>
      <c r="G699" s="121"/>
      <c r="H699" s="121"/>
      <c r="I699" s="121"/>
      <c r="J699" s="120"/>
    </row>
    <row r="700">
      <c r="A700" s="121"/>
      <c r="B700" s="121"/>
      <c r="C700" s="121"/>
      <c r="D700" s="121"/>
      <c r="E700" s="121"/>
      <c r="F700" s="121"/>
      <c r="G700" s="121"/>
      <c r="H700" s="121"/>
      <c r="I700" s="121"/>
      <c r="J700" s="120"/>
    </row>
    <row r="701">
      <c r="A701" s="121"/>
      <c r="B701" s="121"/>
      <c r="C701" s="121"/>
      <c r="D701" s="121"/>
      <c r="E701" s="121"/>
      <c r="F701" s="121"/>
      <c r="G701" s="121"/>
      <c r="H701" s="121"/>
      <c r="I701" s="121"/>
      <c r="J701" s="120"/>
    </row>
    <row r="702">
      <c r="A702" s="121"/>
      <c r="B702" s="121"/>
      <c r="C702" s="121"/>
      <c r="D702" s="121"/>
      <c r="E702" s="121"/>
      <c r="F702" s="121"/>
      <c r="G702" s="121"/>
      <c r="H702" s="121"/>
      <c r="I702" s="121"/>
      <c r="J702" s="120"/>
    </row>
    <row r="703">
      <c r="A703" s="121"/>
      <c r="B703" s="121"/>
      <c r="C703" s="121"/>
      <c r="D703" s="121"/>
      <c r="E703" s="121"/>
      <c r="F703" s="121"/>
      <c r="G703" s="121"/>
      <c r="H703" s="121"/>
      <c r="I703" s="121"/>
      <c r="J703" s="120"/>
    </row>
    <row r="704">
      <c r="A704" s="121"/>
      <c r="B704" s="121"/>
      <c r="C704" s="121"/>
      <c r="D704" s="121"/>
      <c r="E704" s="121"/>
      <c r="F704" s="121"/>
      <c r="G704" s="121"/>
      <c r="H704" s="121"/>
      <c r="I704" s="121"/>
      <c r="J704" s="120"/>
    </row>
    <row r="705">
      <c r="A705" s="121"/>
      <c r="B705" s="121"/>
      <c r="C705" s="121"/>
      <c r="D705" s="121"/>
      <c r="E705" s="121"/>
      <c r="F705" s="121"/>
      <c r="G705" s="121"/>
      <c r="H705" s="121"/>
      <c r="I705" s="121"/>
      <c r="J705" s="120"/>
    </row>
    <row r="706">
      <c r="A706" s="121"/>
      <c r="B706" s="121"/>
      <c r="C706" s="121"/>
      <c r="D706" s="121"/>
      <c r="E706" s="121"/>
      <c r="F706" s="121"/>
      <c r="G706" s="121"/>
      <c r="H706" s="121"/>
      <c r="I706" s="121"/>
      <c r="J706" s="120"/>
    </row>
    <row r="707">
      <c r="A707" s="121"/>
      <c r="B707" s="121"/>
      <c r="C707" s="121"/>
      <c r="D707" s="121"/>
      <c r="E707" s="121"/>
      <c r="F707" s="121"/>
      <c r="G707" s="121"/>
      <c r="H707" s="121"/>
      <c r="I707" s="121"/>
      <c r="J707" s="120"/>
    </row>
    <row r="708">
      <c r="A708" s="121"/>
      <c r="B708" s="121"/>
      <c r="C708" s="121"/>
      <c r="D708" s="121"/>
      <c r="E708" s="121"/>
      <c r="F708" s="121"/>
      <c r="G708" s="121"/>
      <c r="H708" s="121"/>
      <c r="I708" s="121"/>
      <c r="J708" s="120"/>
    </row>
    <row r="709">
      <c r="A709" s="121"/>
      <c r="B709" s="121"/>
      <c r="C709" s="121"/>
      <c r="D709" s="121"/>
      <c r="E709" s="121"/>
      <c r="F709" s="121"/>
      <c r="G709" s="121"/>
      <c r="H709" s="121"/>
      <c r="I709" s="121"/>
      <c r="J709" s="120"/>
    </row>
    <row r="710">
      <c r="A710" s="121"/>
      <c r="B710" s="121"/>
      <c r="C710" s="121"/>
      <c r="D710" s="121"/>
      <c r="E710" s="121"/>
      <c r="F710" s="121"/>
      <c r="G710" s="121"/>
      <c r="H710" s="121"/>
      <c r="I710" s="121"/>
      <c r="J710" s="120"/>
    </row>
    <row r="711">
      <c r="A711" s="121"/>
      <c r="B711" s="121"/>
      <c r="C711" s="121"/>
      <c r="D711" s="121"/>
      <c r="E711" s="121"/>
      <c r="F711" s="121"/>
      <c r="G711" s="121"/>
      <c r="H711" s="121"/>
      <c r="I711" s="121"/>
      <c r="J711" s="120"/>
    </row>
    <row r="712">
      <c r="A712" s="121"/>
      <c r="B712" s="121"/>
      <c r="C712" s="121"/>
      <c r="D712" s="121"/>
      <c r="E712" s="121"/>
      <c r="F712" s="121"/>
      <c r="G712" s="121"/>
      <c r="H712" s="121"/>
      <c r="I712" s="121"/>
      <c r="J712" s="120"/>
    </row>
    <row r="713">
      <c r="A713" s="121"/>
      <c r="B713" s="121"/>
      <c r="C713" s="121"/>
      <c r="D713" s="121"/>
      <c r="E713" s="121"/>
      <c r="F713" s="121"/>
      <c r="G713" s="121"/>
      <c r="H713" s="121"/>
      <c r="I713" s="121"/>
      <c r="J713" s="120"/>
    </row>
    <row r="714">
      <c r="A714" s="121"/>
      <c r="B714" s="121"/>
      <c r="C714" s="121"/>
      <c r="D714" s="121"/>
      <c r="E714" s="121"/>
      <c r="F714" s="121"/>
      <c r="G714" s="121"/>
      <c r="H714" s="121"/>
      <c r="I714" s="121"/>
      <c r="J714" s="120"/>
    </row>
    <row r="715">
      <c r="A715" s="121"/>
      <c r="B715" s="121"/>
      <c r="C715" s="121"/>
      <c r="D715" s="121"/>
      <c r="E715" s="121"/>
      <c r="F715" s="121"/>
      <c r="G715" s="121"/>
      <c r="H715" s="121"/>
      <c r="I715" s="121"/>
      <c r="J715" s="120"/>
    </row>
    <row r="716">
      <c r="A716" s="121"/>
      <c r="B716" s="121"/>
      <c r="C716" s="121"/>
      <c r="D716" s="121"/>
      <c r="E716" s="121"/>
      <c r="F716" s="121"/>
      <c r="G716" s="121"/>
      <c r="H716" s="121"/>
      <c r="I716" s="121"/>
      <c r="J716" s="120"/>
    </row>
    <row r="717">
      <c r="A717" s="121"/>
      <c r="B717" s="121"/>
      <c r="C717" s="121"/>
      <c r="D717" s="121"/>
      <c r="E717" s="121"/>
      <c r="F717" s="121"/>
      <c r="G717" s="121"/>
      <c r="H717" s="121"/>
      <c r="I717" s="121"/>
      <c r="J717" s="120"/>
    </row>
    <row r="718">
      <c r="A718" s="121"/>
      <c r="B718" s="121"/>
      <c r="C718" s="121"/>
      <c r="D718" s="121"/>
      <c r="E718" s="121"/>
      <c r="F718" s="121"/>
      <c r="G718" s="121"/>
      <c r="H718" s="121"/>
      <c r="I718" s="121"/>
      <c r="J718" s="120"/>
    </row>
    <row r="719">
      <c r="A719" s="121"/>
      <c r="B719" s="121"/>
      <c r="C719" s="121"/>
      <c r="D719" s="121"/>
      <c r="E719" s="121"/>
      <c r="F719" s="121"/>
      <c r="G719" s="121"/>
      <c r="H719" s="121"/>
      <c r="I719" s="121"/>
      <c r="J719" s="120"/>
    </row>
    <row r="720">
      <c r="A720" s="121"/>
      <c r="B720" s="121"/>
      <c r="C720" s="121"/>
      <c r="D720" s="121"/>
      <c r="E720" s="121"/>
      <c r="F720" s="121"/>
      <c r="G720" s="121"/>
      <c r="H720" s="121"/>
      <c r="I720" s="121"/>
      <c r="J720" s="120"/>
    </row>
    <row r="721">
      <c r="A721" s="121"/>
      <c r="B721" s="121"/>
      <c r="C721" s="121"/>
      <c r="D721" s="121"/>
      <c r="E721" s="121"/>
      <c r="F721" s="121"/>
      <c r="G721" s="121"/>
      <c r="H721" s="121"/>
      <c r="I721" s="121"/>
      <c r="J721" s="120"/>
    </row>
    <row r="722">
      <c r="A722" s="121"/>
      <c r="B722" s="121"/>
      <c r="C722" s="121"/>
      <c r="D722" s="121"/>
      <c r="E722" s="121"/>
      <c r="F722" s="121"/>
      <c r="G722" s="121"/>
      <c r="H722" s="121"/>
      <c r="I722" s="121"/>
      <c r="J722" s="120"/>
    </row>
    <row r="723">
      <c r="A723" s="121"/>
      <c r="B723" s="121"/>
      <c r="C723" s="121"/>
      <c r="D723" s="121"/>
      <c r="E723" s="121"/>
      <c r="F723" s="121"/>
      <c r="G723" s="121"/>
      <c r="H723" s="121"/>
      <c r="I723" s="121"/>
      <c r="J723" s="120"/>
    </row>
    <row r="724">
      <c r="A724" s="121"/>
      <c r="B724" s="121"/>
      <c r="C724" s="121"/>
      <c r="D724" s="121"/>
      <c r="E724" s="121"/>
      <c r="F724" s="121"/>
      <c r="G724" s="121"/>
      <c r="H724" s="121"/>
      <c r="I724" s="121"/>
      <c r="J724" s="120"/>
    </row>
    <row r="725">
      <c r="A725" s="121"/>
      <c r="B725" s="121"/>
      <c r="C725" s="121"/>
      <c r="D725" s="121"/>
      <c r="E725" s="121"/>
      <c r="F725" s="121"/>
      <c r="G725" s="121"/>
      <c r="H725" s="121"/>
      <c r="I725" s="121"/>
      <c r="J725" s="120"/>
    </row>
    <row r="726">
      <c r="A726" s="121"/>
      <c r="B726" s="121"/>
      <c r="C726" s="121"/>
      <c r="D726" s="121"/>
      <c r="E726" s="121"/>
      <c r="F726" s="121"/>
      <c r="G726" s="121"/>
      <c r="H726" s="121"/>
      <c r="I726" s="121"/>
      <c r="J726" s="120"/>
    </row>
    <row r="727">
      <c r="A727" s="121"/>
      <c r="B727" s="121"/>
      <c r="C727" s="121"/>
      <c r="D727" s="121"/>
      <c r="E727" s="121"/>
      <c r="F727" s="121"/>
      <c r="G727" s="121"/>
      <c r="H727" s="121"/>
      <c r="I727" s="121"/>
      <c r="J727" s="120"/>
    </row>
    <row r="728">
      <c r="A728" s="121"/>
      <c r="B728" s="121"/>
      <c r="C728" s="121"/>
      <c r="D728" s="121"/>
      <c r="E728" s="121"/>
      <c r="F728" s="121"/>
      <c r="G728" s="121"/>
      <c r="H728" s="121"/>
      <c r="I728" s="121"/>
      <c r="J728" s="120"/>
    </row>
    <row r="729">
      <c r="A729" s="121"/>
      <c r="B729" s="121"/>
      <c r="C729" s="121"/>
      <c r="D729" s="121"/>
      <c r="E729" s="121"/>
      <c r="F729" s="121"/>
      <c r="G729" s="121"/>
      <c r="H729" s="121"/>
      <c r="I729" s="121"/>
      <c r="J729" s="120"/>
    </row>
    <row r="730">
      <c r="A730" s="121"/>
      <c r="B730" s="121"/>
      <c r="C730" s="121"/>
      <c r="D730" s="121"/>
      <c r="E730" s="121"/>
      <c r="F730" s="121"/>
      <c r="G730" s="121"/>
      <c r="H730" s="121"/>
      <c r="I730" s="121"/>
      <c r="J730" s="120"/>
    </row>
    <row r="731">
      <c r="A731" s="121"/>
      <c r="B731" s="121"/>
      <c r="C731" s="121"/>
      <c r="D731" s="121"/>
      <c r="E731" s="121"/>
      <c r="F731" s="121"/>
      <c r="G731" s="121"/>
      <c r="H731" s="121"/>
      <c r="I731" s="121"/>
      <c r="J731" s="120"/>
    </row>
    <row r="732">
      <c r="A732" s="121"/>
      <c r="B732" s="121"/>
      <c r="C732" s="121"/>
      <c r="D732" s="121"/>
      <c r="E732" s="121"/>
      <c r="F732" s="121"/>
      <c r="G732" s="121"/>
      <c r="H732" s="121"/>
      <c r="I732" s="121"/>
      <c r="J732" s="120"/>
    </row>
    <row r="733">
      <c r="A733" s="121"/>
      <c r="B733" s="121"/>
      <c r="C733" s="121"/>
      <c r="D733" s="121"/>
      <c r="E733" s="121"/>
      <c r="F733" s="121"/>
      <c r="G733" s="121"/>
      <c r="H733" s="121"/>
      <c r="I733" s="121"/>
      <c r="J733" s="120"/>
    </row>
    <row r="734">
      <c r="A734" s="121"/>
      <c r="B734" s="121"/>
      <c r="C734" s="121"/>
      <c r="D734" s="121"/>
      <c r="E734" s="121"/>
      <c r="F734" s="121"/>
      <c r="G734" s="121"/>
      <c r="H734" s="121"/>
      <c r="I734" s="121"/>
      <c r="J734" s="120"/>
    </row>
    <row r="735">
      <c r="A735" s="121"/>
      <c r="B735" s="121"/>
      <c r="C735" s="121"/>
      <c r="D735" s="121"/>
      <c r="E735" s="121"/>
      <c r="F735" s="121"/>
      <c r="G735" s="121"/>
      <c r="H735" s="121"/>
      <c r="I735" s="121"/>
      <c r="J735" s="120"/>
    </row>
    <row r="736">
      <c r="A736" s="121"/>
      <c r="B736" s="121"/>
      <c r="C736" s="121"/>
      <c r="D736" s="121"/>
      <c r="E736" s="121"/>
      <c r="F736" s="121"/>
      <c r="G736" s="121"/>
      <c r="H736" s="121"/>
      <c r="I736" s="121"/>
      <c r="J736" s="120"/>
    </row>
    <row r="737">
      <c r="A737" s="121"/>
      <c r="B737" s="121"/>
      <c r="C737" s="121"/>
      <c r="D737" s="121"/>
      <c r="E737" s="121"/>
      <c r="F737" s="121"/>
      <c r="G737" s="121"/>
      <c r="H737" s="121"/>
      <c r="I737" s="121"/>
      <c r="J737" s="120"/>
    </row>
    <row r="738">
      <c r="A738" s="121"/>
      <c r="B738" s="121"/>
      <c r="C738" s="121"/>
      <c r="D738" s="121"/>
      <c r="E738" s="121"/>
      <c r="F738" s="121"/>
      <c r="G738" s="121"/>
      <c r="H738" s="121"/>
      <c r="I738" s="121"/>
      <c r="J738" s="120"/>
    </row>
    <row r="739">
      <c r="A739" s="121"/>
      <c r="B739" s="121"/>
      <c r="C739" s="121"/>
      <c r="D739" s="121"/>
      <c r="E739" s="121"/>
      <c r="F739" s="121"/>
      <c r="G739" s="121"/>
      <c r="H739" s="121"/>
      <c r="I739" s="121"/>
      <c r="J739" s="120"/>
    </row>
    <row r="740">
      <c r="A740" s="121"/>
      <c r="B740" s="121"/>
      <c r="C740" s="121"/>
      <c r="D740" s="121"/>
      <c r="E740" s="121"/>
      <c r="F740" s="121"/>
      <c r="G740" s="121"/>
      <c r="H740" s="121"/>
      <c r="I740" s="121"/>
      <c r="J740" s="120"/>
    </row>
    <row r="741">
      <c r="A741" s="121"/>
      <c r="B741" s="121"/>
      <c r="C741" s="121"/>
      <c r="D741" s="121"/>
      <c r="E741" s="121"/>
      <c r="F741" s="121"/>
      <c r="G741" s="121"/>
      <c r="H741" s="121"/>
      <c r="I741" s="121"/>
      <c r="J741" s="120"/>
    </row>
    <row r="742">
      <c r="A742" s="121"/>
      <c r="B742" s="121"/>
      <c r="C742" s="121"/>
      <c r="D742" s="121"/>
      <c r="E742" s="121"/>
      <c r="F742" s="121"/>
      <c r="G742" s="121"/>
      <c r="H742" s="121"/>
      <c r="I742" s="121"/>
      <c r="J742" s="120"/>
    </row>
    <row r="743">
      <c r="A743" s="121"/>
      <c r="B743" s="121"/>
      <c r="C743" s="121"/>
      <c r="D743" s="121"/>
      <c r="E743" s="121"/>
      <c r="F743" s="121"/>
      <c r="G743" s="121"/>
      <c r="H743" s="121"/>
      <c r="I743" s="121"/>
      <c r="J743" s="120"/>
    </row>
    <row r="744">
      <c r="A744" s="121"/>
      <c r="B744" s="121"/>
      <c r="C744" s="121"/>
      <c r="D744" s="121"/>
      <c r="E744" s="121"/>
      <c r="F744" s="121"/>
      <c r="G744" s="121"/>
      <c r="H744" s="121"/>
      <c r="I744" s="121"/>
      <c r="J744" s="120"/>
    </row>
    <row r="745">
      <c r="A745" s="121"/>
      <c r="B745" s="121"/>
      <c r="C745" s="121"/>
      <c r="D745" s="121"/>
      <c r="E745" s="121"/>
      <c r="F745" s="121"/>
      <c r="G745" s="121"/>
      <c r="H745" s="121"/>
      <c r="I745" s="121"/>
      <c r="J745" s="120"/>
    </row>
    <row r="746">
      <c r="A746" s="121"/>
      <c r="B746" s="121"/>
      <c r="C746" s="121"/>
      <c r="D746" s="121"/>
      <c r="E746" s="121"/>
      <c r="F746" s="121"/>
      <c r="G746" s="121"/>
      <c r="H746" s="121"/>
      <c r="I746" s="121"/>
      <c r="J746" s="120"/>
    </row>
    <row r="747">
      <c r="A747" s="121"/>
      <c r="B747" s="121"/>
      <c r="C747" s="121"/>
      <c r="D747" s="121"/>
      <c r="E747" s="121"/>
      <c r="F747" s="121"/>
      <c r="G747" s="121"/>
      <c r="H747" s="121"/>
      <c r="I747" s="121"/>
      <c r="J747" s="120"/>
    </row>
    <row r="748">
      <c r="A748" s="121"/>
      <c r="B748" s="121"/>
      <c r="C748" s="121"/>
      <c r="D748" s="121"/>
      <c r="E748" s="121"/>
      <c r="F748" s="121"/>
      <c r="G748" s="121"/>
      <c r="H748" s="121"/>
      <c r="I748" s="121"/>
      <c r="J748" s="120"/>
    </row>
    <row r="749">
      <c r="A749" s="121"/>
      <c r="B749" s="121"/>
      <c r="C749" s="121"/>
      <c r="D749" s="121"/>
      <c r="E749" s="121"/>
      <c r="F749" s="121"/>
      <c r="G749" s="121"/>
      <c r="H749" s="121"/>
      <c r="I749" s="121"/>
      <c r="J749" s="120"/>
    </row>
    <row r="750">
      <c r="A750" s="121"/>
      <c r="B750" s="121"/>
      <c r="C750" s="121"/>
      <c r="D750" s="121"/>
      <c r="E750" s="121"/>
      <c r="F750" s="121"/>
      <c r="G750" s="121"/>
      <c r="H750" s="121"/>
      <c r="I750" s="121"/>
      <c r="J750" s="120"/>
    </row>
    <row r="751">
      <c r="A751" s="121"/>
      <c r="B751" s="121"/>
      <c r="C751" s="121"/>
      <c r="D751" s="121"/>
      <c r="E751" s="121"/>
      <c r="F751" s="121"/>
      <c r="G751" s="121"/>
      <c r="H751" s="121"/>
      <c r="I751" s="121"/>
      <c r="J751" s="120"/>
    </row>
    <row r="752">
      <c r="A752" s="121"/>
      <c r="B752" s="121"/>
      <c r="C752" s="121"/>
      <c r="D752" s="121"/>
      <c r="E752" s="121"/>
      <c r="F752" s="121"/>
      <c r="G752" s="121"/>
      <c r="H752" s="121"/>
      <c r="I752" s="121"/>
      <c r="J752" s="120"/>
    </row>
    <row r="753">
      <c r="A753" s="121"/>
      <c r="B753" s="121"/>
      <c r="C753" s="121"/>
      <c r="D753" s="121"/>
      <c r="E753" s="121"/>
      <c r="F753" s="121"/>
      <c r="G753" s="121"/>
      <c r="H753" s="121"/>
      <c r="I753" s="121"/>
      <c r="J753" s="120"/>
    </row>
    <row r="754">
      <c r="A754" s="121"/>
      <c r="B754" s="121"/>
      <c r="C754" s="121"/>
      <c r="D754" s="121"/>
      <c r="E754" s="121"/>
      <c r="F754" s="121"/>
      <c r="G754" s="121"/>
      <c r="H754" s="121"/>
      <c r="I754" s="121"/>
      <c r="J754" s="120"/>
    </row>
    <row r="755">
      <c r="A755" s="121"/>
      <c r="B755" s="121"/>
      <c r="C755" s="121"/>
      <c r="D755" s="121"/>
      <c r="E755" s="121"/>
      <c r="F755" s="121"/>
      <c r="G755" s="121"/>
      <c r="H755" s="121"/>
      <c r="I755" s="121"/>
      <c r="J755" s="120"/>
    </row>
    <row r="756">
      <c r="A756" s="121"/>
      <c r="B756" s="121"/>
      <c r="C756" s="121"/>
      <c r="D756" s="121"/>
      <c r="E756" s="121"/>
      <c r="F756" s="121"/>
      <c r="G756" s="121"/>
      <c r="H756" s="121"/>
      <c r="I756" s="121"/>
      <c r="J756" s="120"/>
    </row>
    <row r="757">
      <c r="A757" s="121"/>
      <c r="B757" s="121"/>
      <c r="C757" s="121"/>
      <c r="D757" s="121"/>
      <c r="E757" s="121"/>
      <c r="F757" s="121"/>
      <c r="G757" s="121"/>
      <c r="H757" s="121"/>
      <c r="I757" s="121"/>
      <c r="J757" s="120"/>
    </row>
    <row r="758">
      <c r="A758" s="121"/>
      <c r="B758" s="121"/>
      <c r="C758" s="121"/>
      <c r="D758" s="121"/>
      <c r="E758" s="121"/>
      <c r="F758" s="121"/>
      <c r="G758" s="121"/>
      <c r="H758" s="121"/>
      <c r="I758" s="121"/>
      <c r="J758" s="120"/>
    </row>
    <row r="759">
      <c r="A759" s="121"/>
      <c r="B759" s="121"/>
      <c r="C759" s="121"/>
      <c r="D759" s="121"/>
      <c r="E759" s="121"/>
      <c r="F759" s="121"/>
      <c r="G759" s="121"/>
      <c r="H759" s="121"/>
      <c r="I759" s="121"/>
      <c r="J759" s="120"/>
    </row>
    <row r="760">
      <c r="A760" s="121"/>
      <c r="B760" s="121"/>
      <c r="C760" s="121"/>
      <c r="D760" s="121"/>
      <c r="E760" s="121"/>
      <c r="F760" s="121"/>
      <c r="G760" s="121"/>
      <c r="H760" s="121"/>
      <c r="I760" s="121"/>
      <c r="J760" s="120"/>
    </row>
    <row r="761">
      <c r="A761" s="121"/>
      <c r="B761" s="121"/>
      <c r="C761" s="121"/>
      <c r="D761" s="121"/>
      <c r="E761" s="121"/>
      <c r="F761" s="121"/>
      <c r="G761" s="121"/>
      <c r="H761" s="121"/>
      <c r="I761" s="121"/>
      <c r="J761" s="120"/>
    </row>
    <row r="762">
      <c r="A762" s="121"/>
      <c r="B762" s="121"/>
      <c r="C762" s="121"/>
      <c r="D762" s="121"/>
      <c r="E762" s="121"/>
      <c r="F762" s="121"/>
      <c r="G762" s="121"/>
      <c r="H762" s="121"/>
      <c r="I762" s="121"/>
      <c r="J762" s="120"/>
    </row>
    <row r="763">
      <c r="A763" s="121"/>
      <c r="B763" s="121"/>
      <c r="C763" s="121"/>
      <c r="D763" s="121"/>
      <c r="E763" s="121"/>
      <c r="F763" s="121"/>
      <c r="G763" s="121"/>
      <c r="H763" s="121"/>
      <c r="I763" s="121"/>
      <c r="J763" s="120"/>
    </row>
    <row r="764">
      <c r="A764" s="121"/>
      <c r="B764" s="121"/>
      <c r="C764" s="121"/>
      <c r="D764" s="121"/>
      <c r="E764" s="121"/>
      <c r="F764" s="121"/>
      <c r="G764" s="121"/>
      <c r="H764" s="121"/>
      <c r="I764" s="121"/>
      <c r="J764" s="120"/>
    </row>
    <row r="765">
      <c r="A765" s="121"/>
      <c r="B765" s="121"/>
      <c r="C765" s="121"/>
      <c r="D765" s="121"/>
      <c r="E765" s="121"/>
      <c r="F765" s="121"/>
      <c r="G765" s="121"/>
      <c r="H765" s="121"/>
      <c r="I765" s="121"/>
      <c r="J765" s="120"/>
    </row>
    <row r="766">
      <c r="A766" s="121"/>
      <c r="B766" s="121"/>
      <c r="C766" s="121"/>
      <c r="D766" s="121"/>
      <c r="E766" s="121"/>
      <c r="F766" s="121"/>
      <c r="G766" s="121"/>
      <c r="H766" s="121"/>
      <c r="I766" s="121"/>
      <c r="J766" s="120"/>
    </row>
    <row r="767">
      <c r="A767" s="121"/>
      <c r="B767" s="121"/>
      <c r="C767" s="121"/>
      <c r="D767" s="121"/>
      <c r="E767" s="121"/>
      <c r="F767" s="121"/>
      <c r="G767" s="121"/>
      <c r="H767" s="121"/>
      <c r="I767" s="121"/>
      <c r="J767" s="120"/>
    </row>
    <row r="768">
      <c r="A768" s="121"/>
      <c r="B768" s="121"/>
      <c r="C768" s="121"/>
      <c r="D768" s="121"/>
      <c r="E768" s="121"/>
      <c r="F768" s="121"/>
      <c r="G768" s="121"/>
      <c r="H768" s="121"/>
      <c r="I768" s="121"/>
      <c r="J768" s="120"/>
    </row>
    <row r="769">
      <c r="A769" s="121"/>
      <c r="B769" s="121"/>
      <c r="C769" s="121"/>
      <c r="D769" s="121"/>
      <c r="E769" s="121"/>
      <c r="F769" s="121"/>
      <c r="G769" s="121"/>
      <c r="H769" s="121"/>
      <c r="I769" s="121"/>
      <c r="J769" s="120"/>
    </row>
    <row r="770">
      <c r="A770" s="121"/>
      <c r="B770" s="121"/>
      <c r="C770" s="121"/>
      <c r="D770" s="121"/>
      <c r="E770" s="121"/>
      <c r="F770" s="121"/>
      <c r="G770" s="121"/>
      <c r="H770" s="121"/>
      <c r="I770" s="121"/>
      <c r="J770" s="120"/>
    </row>
    <row r="771">
      <c r="A771" s="121"/>
      <c r="B771" s="121"/>
      <c r="C771" s="121"/>
      <c r="D771" s="121"/>
      <c r="E771" s="121"/>
      <c r="F771" s="121"/>
      <c r="G771" s="121"/>
      <c r="H771" s="121"/>
      <c r="I771" s="121"/>
      <c r="J771" s="120"/>
    </row>
    <row r="772">
      <c r="A772" s="121"/>
      <c r="B772" s="121"/>
      <c r="C772" s="121"/>
      <c r="D772" s="121"/>
      <c r="E772" s="121"/>
      <c r="F772" s="121"/>
      <c r="G772" s="121"/>
      <c r="H772" s="121"/>
      <c r="I772" s="121"/>
      <c r="J772" s="120"/>
    </row>
    <row r="773">
      <c r="A773" s="121"/>
      <c r="B773" s="121"/>
      <c r="C773" s="121"/>
      <c r="D773" s="121"/>
      <c r="E773" s="121"/>
      <c r="F773" s="121"/>
      <c r="G773" s="121"/>
      <c r="H773" s="121"/>
      <c r="I773" s="121"/>
      <c r="J773" s="120"/>
    </row>
    <row r="774">
      <c r="A774" s="121"/>
      <c r="B774" s="121"/>
      <c r="C774" s="121"/>
      <c r="D774" s="121"/>
      <c r="E774" s="121"/>
      <c r="F774" s="121"/>
      <c r="G774" s="121"/>
      <c r="H774" s="121"/>
      <c r="I774" s="121"/>
      <c r="J774" s="120"/>
    </row>
    <row r="775">
      <c r="A775" s="121"/>
      <c r="B775" s="121"/>
      <c r="C775" s="121"/>
      <c r="D775" s="121"/>
      <c r="E775" s="121"/>
      <c r="F775" s="121"/>
      <c r="G775" s="121"/>
      <c r="H775" s="121"/>
      <c r="I775" s="121"/>
      <c r="J775" s="120"/>
    </row>
    <row r="776">
      <c r="A776" s="121"/>
      <c r="B776" s="121"/>
      <c r="C776" s="121"/>
      <c r="D776" s="121"/>
      <c r="E776" s="121"/>
      <c r="F776" s="121"/>
      <c r="G776" s="121"/>
      <c r="H776" s="121"/>
      <c r="I776" s="121"/>
      <c r="J776" s="120"/>
    </row>
    <row r="777">
      <c r="A777" s="121"/>
      <c r="B777" s="121"/>
      <c r="C777" s="121"/>
      <c r="D777" s="121"/>
      <c r="E777" s="121"/>
      <c r="F777" s="121"/>
      <c r="G777" s="121"/>
      <c r="H777" s="121"/>
      <c r="I777" s="121"/>
      <c r="J777" s="120"/>
    </row>
    <row r="778">
      <c r="A778" s="121"/>
      <c r="B778" s="121"/>
      <c r="C778" s="121"/>
      <c r="D778" s="121"/>
      <c r="E778" s="121"/>
      <c r="F778" s="121"/>
      <c r="G778" s="121"/>
      <c r="H778" s="121"/>
      <c r="I778" s="121"/>
      <c r="J778" s="120"/>
    </row>
    <row r="779">
      <c r="A779" s="121"/>
      <c r="B779" s="121"/>
      <c r="C779" s="121"/>
      <c r="D779" s="121"/>
      <c r="E779" s="121"/>
      <c r="F779" s="121"/>
      <c r="G779" s="121"/>
      <c r="H779" s="121"/>
      <c r="I779" s="121"/>
      <c r="J779" s="120"/>
    </row>
    <row r="780">
      <c r="A780" s="121"/>
      <c r="B780" s="121"/>
      <c r="C780" s="121"/>
      <c r="D780" s="121"/>
      <c r="E780" s="121"/>
      <c r="F780" s="121"/>
      <c r="G780" s="121"/>
      <c r="H780" s="121"/>
      <c r="I780" s="121"/>
      <c r="J780" s="120"/>
    </row>
    <row r="781">
      <c r="A781" s="121"/>
      <c r="B781" s="121"/>
      <c r="C781" s="121"/>
      <c r="D781" s="121"/>
      <c r="E781" s="121"/>
      <c r="F781" s="121"/>
      <c r="G781" s="121"/>
      <c r="H781" s="121"/>
      <c r="I781" s="121"/>
      <c r="J781" s="120"/>
    </row>
    <row r="782">
      <c r="A782" s="121"/>
      <c r="B782" s="121"/>
      <c r="C782" s="121"/>
      <c r="D782" s="121"/>
      <c r="E782" s="121"/>
      <c r="F782" s="121"/>
      <c r="G782" s="121"/>
      <c r="H782" s="121"/>
      <c r="I782" s="121"/>
      <c r="J782" s="120"/>
    </row>
    <row r="783">
      <c r="A783" s="121"/>
      <c r="B783" s="121"/>
      <c r="C783" s="121"/>
      <c r="D783" s="121"/>
      <c r="E783" s="121"/>
      <c r="F783" s="121"/>
      <c r="G783" s="121"/>
      <c r="H783" s="121"/>
      <c r="I783" s="121"/>
      <c r="J783" s="120"/>
    </row>
    <row r="784">
      <c r="A784" s="121"/>
      <c r="B784" s="121"/>
      <c r="C784" s="121"/>
      <c r="D784" s="121"/>
      <c r="E784" s="121"/>
      <c r="F784" s="121"/>
      <c r="G784" s="121"/>
      <c r="H784" s="121"/>
      <c r="I784" s="121"/>
      <c r="J784" s="120"/>
    </row>
    <row r="785">
      <c r="A785" s="121"/>
      <c r="B785" s="121"/>
      <c r="C785" s="121"/>
      <c r="D785" s="121"/>
      <c r="E785" s="121"/>
      <c r="F785" s="121"/>
      <c r="G785" s="121"/>
      <c r="H785" s="121"/>
      <c r="I785" s="121"/>
      <c r="J785" s="120"/>
    </row>
    <row r="786">
      <c r="A786" s="121"/>
      <c r="B786" s="121"/>
      <c r="C786" s="121"/>
      <c r="D786" s="121"/>
      <c r="E786" s="121"/>
      <c r="F786" s="121"/>
      <c r="G786" s="121"/>
      <c r="H786" s="121"/>
      <c r="I786" s="121"/>
      <c r="J786" s="120"/>
    </row>
    <row r="787">
      <c r="A787" s="121"/>
      <c r="B787" s="121"/>
      <c r="C787" s="121"/>
      <c r="D787" s="121"/>
      <c r="E787" s="121"/>
      <c r="F787" s="121"/>
      <c r="G787" s="121"/>
      <c r="H787" s="121"/>
      <c r="I787" s="121"/>
      <c r="J787" s="120"/>
    </row>
    <row r="788">
      <c r="A788" s="121"/>
      <c r="B788" s="121"/>
      <c r="C788" s="121"/>
      <c r="D788" s="121"/>
      <c r="E788" s="121"/>
      <c r="F788" s="121"/>
      <c r="G788" s="121"/>
      <c r="H788" s="121"/>
      <c r="I788" s="121"/>
      <c r="J788" s="120"/>
    </row>
    <row r="789">
      <c r="A789" s="121"/>
      <c r="B789" s="121"/>
      <c r="C789" s="121"/>
      <c r="D789" s="121"/>
      <c r="E789" s="121"/>
      <c r="F789" s="121"/>
      <c r="G789" s="121"/>
      <c r="H789" s="121"/>
      <c r="I789" s="121"/>
      <c r="J789" s="120"/>
    </row>
    <row r="790">
      <c r="A790" s="121"/>
      <c r="B790" s="121"/>
      <c r="C790" s="121"/>
      <c r="D790" s="121"/>
      <c r="E790" s="121"/>
      <c r="F790" s="121"/>
      <c r="G790" s="121"/>
      <c r="H790" s="121"/>
      <c r="I790" s="121"/>
      <c r="J790" s="120"/>
    </row>
    <row r="791">
      <c r="A791" s="121"/>
      <c r="B791" s="121"/>
      <c r="C791" s="121"/>
      <c r="D791" s="121"/>
      <c r="E791" s="121"/>
      <c r="F791" s="121"/>
      <c r="G791" s="121"/>
      <c r="H791" s="121"/>
      <c r="I791" s="121"/>
      <c r="J791" s="120"/>
    </row>
    <row r="792">
      <c r="A792" s="121"/>
      <c r="B792" s="121"/>
      <c r="C792" s="121"/>
      <c r="D792" s="121"/>
      <c r="E792" s="121"/>
      <c r="F792" s="121"/>
      <c r="G792" s="121"/>
      <c r="H792" s="121"/>
      <c r="I792" s="121"/>
      <c r="J792" s="120"/>
    </row>
    <row r="793">
      <c r="A793" s="121"/>
      <c r="B793" s="121"/>
      <c r="C793" s="121"/>
      <c r="D793" s="121"/>
      <c r="E793" s="121"/>
      <c r="F793" s="121"/>
      <c r="G793" s="121"/>
      <c r="H793" s="121"/>
      <c r="I793" s="121"/>
      <c r="J793" s="120"/>
    </row>
    <row r="794">
      <c r="A794" s="121"/>
      <c r="B794" s="121"/>
      <c r="C794" s="121"/>
      <c r="D794" s="121"/>
      <c r="E794" s="121"/>
      <c r="F794" s="121"/>
      <c r="G794" s="121"/>
      <c r="H794" s="121"/>
      <c r="I794" s="121"/>
      <c r="J794" s="120"/>
    </row>
    <row r="795">
      <c r="A795" s="121"/>
      <c r="B795" s="121"/>
      <c r="C795" s="121"/>
      <c r="D795" s="121"/>
      <c r="E795" s="121"/>
      <c r="F795" s="121"/>
      <c r="G795" s="121"/>
      <c r="H795" s="121"/>
      <c r="I795" s="121"/>
      <c r="J795" s="120"/>
    </row>
    <row r="796">
      <c r="A796" s="121"/>
      <c r="B796" s="121"/>
      <c r="C796" s="121"/>
      <c r="D796" s="121"/>
      <c r="E796" s="121"/>
      <c r="F796" s="121"/>
      <c r="G796" s="121"/>
      <c r="H796" s="121"/>
      <c r="I796" s="121"/>
      <c r="J796" s="120"/>
    </row>
    <row r="797">
      <c r="A797" s="121"/>
      <c r="B797" s="121"/>
      <c r="C797" s="121"/>
      <c r="D797" s="121"/>
      <c r="E797" s="121"/>
      <c r="F797" s="121"/>
      <c r="G797" s="121"/>
      <c r="H797" s="121"/>
      <c r="I797" s="121"/>
      <c r="J797" s="120"/>
    </row>
    <row r="798">
      <c r="A798" s="121"/>
      <c r="B798" s="121"/>
      <c r="C798" s="121"/>
      <c r="D798" s="121"/>
      <c r="E798" s="121"/>
      <c r="F798" s="121"/>
      <c r="G798" s="121"/>
      <c r="H798" s="121"/>
      <c r="I798" s="121"/>
      <c r="J798" s="120"/>
    </row>
    <row r="799">
      <c r="A799" s="121"/>
      <c r="B799" s="121"/>
      <c r="C799" s="121"/>
      <c r="D799" s="121"/>
      <c r="E799" s="121"/>
      <c r="F799" s="121"/>
      <c r="G799" s="121"/>
      <c r="H799" s="121"/>
      <c r="I799" s="121"/>
      <c r="J799" s="120"/>
    </row>
    <row r="800">
      <c r="A800" s="121"/>
      <c r="B800" s="121"/>
      <c r="C800" s="121"/>
      <c r="D800" s="121"/>
      <c r="E800" s="121"/>
      <c r="F800" s="121"/>
      <c r="G800" s="121"/>
      <c r="H800" s="121"/>
      <c r="I800" s="121"/>
      <c r="J800" s="120"/>
    </row>
    <row r="801">
      <c r="A801" s="121"/>
      <c r="B801" s="121"/>
      <c r="C801" s="121"/>
      <c r="D801" s="121"/>
      <c r="E801" s="121"/>
      <c r="F801" s="121"/>
      <c r="G801" s="121"/>
      <c r="H801" s="121"/>
      <c r="I801" s="121"/>
      <c r="J801" s="120"/>
    </row>
    <row r="802">
      <c r="A802" s="121"/>
      <c r="B802" s="121"/>
      <c r="C802" s="121"/>
      <c r="D802" s="121"/>
      <c r="E802" s="121"/>
      <c r="F802" s="121"/>
      <c r="G802" s="121"/>
      <c r="H802" s="121"/>
      <c r="I802" s="121"/>
      <c r="J802" s="120"/>
    </row>
    <row r="803">
      <c r="A803" s="121"/>
      <c r="B803" s="121"/>
      <c r="C803" s="121"/>
      <c r="D803" s="121"/>
      <c r="E803" s="121"/>
      <c r="F803" s="121"/>
      <c r="G803" s="121"/>
      <c r="H803" s="121"/>
      <c r="I803" s="121"/>
      <c r="J803" s="120"/>
    </row>
    <row r="804">
      <c r="A804" s="121"/>
      <c r="B804" s="121"/>
      <c r="C804" s="121"/>
      <c r="D804" s="121"/>
      <c r="E804" s="121"/>
      <c r="F804" s="121"/>
      <c r="G804" s="121"/>
      <c r="H804" s="121"/>
      <c r="I804" s="121"/>
      <c r="J804" s="120"/>
    </row>
    <row r="805">
      <c r="A805" s="121"/>
      <c r="B805" s="121"/>
      <c r="C805" s="121"/>
      <c r="D805" s="121"/>
      <c r="E805" s="121"/>
      <c r="F805" s="121"/>
      <c r="G805" s="121"/>
      <c r="H805" s="121"/>
      <c r="I805" s="121"/>
      <c r="J805" s="120"/>
    </row>
    <row r="806">
      <c r="A806" s="121"/>
      <c r="B806" s="121"/>
      <c r="C806" s="121"/>
      <c r="D806" s="121"/>
      <c r="E806" s="121"/>
      <c r="F806" s="121"/>
      <c r="G806" s="121"/>
      <c r="H806" s="121"/>
      <c r="I806" s="121"/>
      <c r="J806" s="120"/>
    </row>
    <row r="807">
      <c r="A807" s="121"/>
      <c r="B807" s="121"/>
      <c r="C807" s="121"/>
      <c r="D807" s="121"/>
      <c r="E807" s="121"/>
      <c r="F807" s="121"/>
      <c r="G807" s="121"/>
      <c r="H807" s="121"/>
      <c r="I807" s="121"/>
      <c r="J807" s="120"/>
    </row>
    <row r="808">
      <c r="A808" s="121"/>
      <c r="B808" s="121"/>
      <c r="C808" s="121"/>
      <c r="D808" s="121"/>
      <c r="E808" s="121"/>
      <c r="F808" s="121"/>
      <c r="G808" s="121"/>
      <c r="H808" s="121"/>
      <c r="I808" s="121"/>
      <c r="J808" s="120"/>
    </row>
    <row r="809">
      <c r="A809" s="121"/>
      <c r="B809" s="121"/>
      <c r="C809" s="121"/>
      <c r="D809" s="121"/>
      <c r="E809" s="121"/>
      <c r="F809" s="121"/>
      <c r="G809" s="121"/>
      <c r="H809" s="121"/>
      <c r="I809" s="121"/>
      <c r="J809" s="120"/>
    </row>
    <row r="810">
      <c r="A810" s="121"/>
      <c r="B810" s="121"/>
      <c r="C810" s="121"/>
      <c r="D810" s="121"/>
      <c r="E810" s="121"/>
      <c r="F810" s="121"/>
      <c r="G810" s="121"/>
      <c r="H810" s="121"/>
      <c r="I810" s="121"/>
      <c r="J810" s="120"/>
    </row>
    <row r="811">
      <c r="A811" s="121"/>
      <c r="B811" s="121"/>
      <c r="C811" s="121"/>
      <c r="D811" s="121"/>
      <c r="E811" s="121"/>
      <c r="F811" s="121"/>
      <c r="G811" s="121"/>
      <c r="H811" s="121"/>
      <c r="I811" s="121"/>
      <c r="J811" s="120"/>
    </row>
    <row r="812">
      <c r="A812" s="121"/>
      <c r="B812" s="121"/>
      <c r="C812" s="121"/>
      <c r="D812" s="121"/>
      <c r="E812" s="121"/>
      <c r="F812" s="121"/>
      <c r="G812" s="121"/>
      <c r="H812" s="121"/>
      <c r="I812" s="121"/>
      <c r="J812" s="120"/>
    </row>
    <row r="813">
      <c r="A813" s="121"/>
      <c r="B813" s="121"/>
      <c r="C813" s="121"/>
      <c r="D813" s="121"/>
      <c r="E813" s="121"/>
      <c r="F813" s="121"/>
      <c r="G813" s="121"/>
      <c r="H813" s="121"/>
      <c r="I813" s="121"/>
      <c r="J813" s="120"/>
    </row>
    <row r="814">
      <c r="A814" s="121"/>
      <c r="B814" s="121"/>
      <c r="C814" s="121"/>
      <c r="D814" s="121"/>
      <c r="E814" s="121"/>
      <c r="F814" s="121"/>
      <c r="G814" s="121"/>
      <c r="H814" s="121"/>
      <c r="I814" s="121"/>
      <c r="J814" s="120"/>
    </row>
    <row r="815">
      <c r="A815" s="121"/>
      <c r="B815" s="121"/>
      <c r="C815" s="121"/>
      <c r="D815" s="121"/>
      <c r="E815" s="121"/>
      <c r="F815" s="121"/>
      <c r="G815" s="121"/>
      <c r="H815" s="121"/>
      <c r="I815" s="121"/>
      <c r="J815" s="120"/>
    </row>
    <row r="816">
      <c r="A816" s="121"/>
      <c r="B816" s="121"/>
      <c r="C816" s="121"/>
      <c r="D816" s="121"/>
      <c r="E816" s="121"/>
      <c r="F816" s="121"/>
      <c r="G816" s="121"/>
      <c r="H816" s="121"/>
      <c r="I816" s="121"/>
      <c r="J816" s="120"/>
    </row>
    <row r="817">
      <c r="A817" s="121"/>
      <c r="B817" s="121"/>
      <c r="C817" s="121"/>
      <c r="D817" s="121"/>
      <c r="E817" s="121"/>
      <c r="F817" s="121"/>
      <c r="G817" s="121"/>
      <c r="H817" s="121"/>
      <c r="I817" s="121"/>
      <c r="J817" s="120"/>
    </row>
    <row r="818">
      <c r="A818" s="121"/>
      <c r="B818" s="121"/>
      <c r="C818" s="121"/>
      <c r="D818" s="121"/>
      <c r="E818" s="121"/>
      <c r="F818" s="121"/>
      <c r="G818" s="121"/>
      <c r="H818" s="121"/>
      <c r="I818" s="121"/>
      <c r="J818" s="120"/>
    </row>
    <row r="819">
      <c r="A819" s="121"/>
      <c r="B819" s="121"/>
      <c r="C819" s="121"/>
      <c r="D819" s="121"/>
      <c r="E819" s="121"/>
      <c r="F819" s="121"/>
      <c r="G819" s="121"/>
      <c r="H819" s="121"/>
      <c r="I819" s="121"/>
      <c r="J819" s="120"/>
    </row>
    <row r="820">
      <c r="A820" s="121"/>
      <c r="B820" s="121"/>
      <c r="C820" s="121"/>
      <c r="D820" s="121"/>
      <c r="E820" s="121"/>
      <c r="F820" s="121"/>
      <c r="G820" s="121"/>
      <c r="H820" s="121"/>
      <c r="I820" s="121"/>
      <c r="J820" s="120"/>
    </row>
    <row r="821">
      <c r="A821" s="121"/>
      <c r="B821" s="121"/>
      <c r="C821" s="121"/>
      <c r="D821" s="121"/>
      <c r="E821" s="121"/>
      <c r="F821" s="121"/>
      <c r="G821" s="121"/>
      <c r="H821" s="121"/>
      <c r="I821" s="121"/>
      <c r="J821" s="120"/>
    </row>
    <row r="822">
      <c r="A822" s="121"/>
      <c r="B822" s="121"/>
      <c r="C822" s="121"/>
      <c r="D822" s="121"/>
      <c r="E822" s="121"/>
      <c r="F822" s="121"/>
      <c r="G822" s="121"/>
      <c r="H822" s="121"/>
      <c r="I822" s="121"/>
      <c r="J822" s="120"/>
    </row>
    <row r="823">
      <c r="A823" s="121"/>
      <c r="B823" s="121"/>
      <c r="C823" s="121"/>
      <c r="D823" s="121"/>
      <c r="E823" s="121"/>
      <c r="F823" s="121"/>
      <c r="G823" s="121"/>
      <c r="H823" s="121"/>
      <c r="I823" s="121"/>
      <c r="J823" s="120"/>
    </row>
    <row r="824">
      <c r="A824" s="121"/>
      <c r="B824" s="121"/>
      <c r="C824" s="121"/>
      <c r="D824" s="121"/>
      <c r="E824" s="121"/>
      <c r="F824" s="121"/>
      <c r="G824" s="121"/>
      <c r="H824" s="121"/>
      <c r="I824" s="121"/>
      <c r="J824" s="120"/>
    </row>
    <row r="825">
      <c r="A825" s="121"/>
      <c r="B825" s="121"/>
      <c r="C825" s="121"/>
      <c r="D825" s="121"/>
      <c r="E825" s="121"/>
      <c r="F825" s="121"/>
      <c r="G825" s="121"/>
      <c r="H825" s="121"/>
      <c r="I825" s="121"/>
      <c r="J825" s="120"/>
    </row>
    <row r="826">
      <c r="A826" s="121"/>
      <c r="B826" s="121"/>
      <c r="C826" s="121"/>
      <c r="D826" s="121"/>
      <c r="E826" s="121"/>
      <c r="F826" s="121"/>
      <c r="G826" s="121"/>
      <c r="H826" s="121"/>
      <c r="I826" s="121"/>
      <c r="J826" s="120"/>
    </row>
    <row r="827">
      <c r="A827" s="121"/>
      <c r="B827" s="121"/>
      <c r="C827" s="121"/>
      <c r="D827" s="121"/>
      <c r="E827" s="121"/>
      <c r="F827" s="121"/>
      <c r="G827" s="121"/>
      <c r="H827" s="121"/>
      <c r="I827" s="121"/>
      <c r="J827" s="120"/>
    </row>
    <row r="828">
      <c r="A828" s="121"/>
      <c r="B828" s="121"/>
      <c r="C828" s="121"/>
      <c r="D828" s="121"/>
      <c r="E828" s="121"/>
      <c r="F828" s="121"/>
      <c r="G828" s="121"/>
      <c r="H828" s="121"/>
      <c r="I828" s="121"/>
      <c r="J828" s="120"/>
    </row>
    <row r="829">
      <c r="A829" s="121"/>
      <c r="B829" s="121"/>
      <c r="C829" s="121"/>
      <c r="D829" s="121"/>
      <c r="E829" s="121"/>
      <c r="F829" s="121"/>
      <c r="G829" s="121"/>
      <c r="H829" s="121"/>
      <c r="I829" s="121"/>
      <c r="J829" s="120"/>
    </row>
    <row r="830">
      <c r="A830" s="121"/>
      <c r="B830" s="121"/>
      <c r="C830" s="121"/>
      <c r="D830" s="121"/>
      <c r="E830" s="121"/>
      <c r="F830" s="121"/>
      <c r="G830" s="121"/>
      <c r="H830" s="121"/>
      <c r="I830" s="121"/>
      <c r="J830" s="120"/>
    </row>
    <row r="831">
      <c r="A831" s="121"/>
      <c r="B831" s="121"/>
      <c r="C831" s="121"/>
      <c r="D831" s="121"/>
      <c r="E831" s="121"/>
      <c r="F831" s="121"/>
      <c r="G831" s="121"/>
      <c r="H831" s="121"/>
      <c r="I831" s="121"/>
      <c r="J831" s="120"/>
    </row>
    <row r="832">
      <c r="A832" s="121"/>
      <c r="B832" s="121"/>
      <c r="C832" s="121"/>
      <c r="D832" s="121"/>
      <c r="E832" s="121"/>
      <c r="F832" s="121"/>
      <c r="G832" s="121"/>
      <c r="H832" s="121"/>
      <c r="I832" s="121"/>
      <c r="J832" s="120"/>
    </row>
    <row r="833">
      <c r="A833" s="121"/>
      <c r="B833" s="121"/>
      <c r="C833" s="121"/>
      <c r="D833" s="121"/>
      <c r="E833" s="121"/>
      <c r="F833" s="121"/>
      <c r="G833" s="121"/>
      <c r="H833" s="121"/>
      <c r="I833" s="121"/>
      <c r="J833" s="120"/>
    </row>
    <row r="834">
      <c r="A834" s="121"/>
      <c r="B834" s="121"/>
      <c r="C834" s="121"/>
      <c r="D834" s="121"/>
      <c r="E834" s="121"/>
      <c r="F834" s="121"/>
      <c r="G834" s="121"/>
      <c r="H834" s="121"/>
      <c r="I834" s="121"/>
      <c r="J834" s="120"/>
    </row>
    <row r="835">
      <c r="A835" s="121"/>
      <c r="B835" s="121"/>
      <c r="C835" s="121"/>
      <c r="D835" s="121"/>
      <c r="E835" s="121"/>
      <c r="F835" s="121"/>
      <c r="G835" s="121"/>
      <c r="H835" s="121"/>
      <c r="I835" s="121"/>
      <c r="J835" s="120"/>
    </row>
    <row r="836">
      <c r="A836" s="121"/>
      <c r="B836" s="121"/>
      <c r="C836" s="121"/>
      <c r="D836" s="121"/>
      <c r="E836" s="121"/>
      <c r="F836" s="121"/>
      <c r="G836" s="121"/>
      <c r="H836" s="121"/>
      <c r="I836" s="121"/>
      <c r="J836" s="120"/>
    </row>
    <row r="837">
      <c r="A837" s="121"/>
      <c r="B837" s="121"/>
      <c r="C837" s="121"/>
      <c r="D837" s="121"/>
      <c r="E837" s="121"/>
      <c r="F837" s="121"/>
      <c r="G837" s="121"/>
      <c r="H837" s="121"/>
      <c r="I837" s="121"/>
      <c r="J837" s="120"/>
    </row>
    <row r="838">
      <c r="A838" s="121"/>
      <c r="B838" s="121"/>
      <c r="C838" s="121"/>
      <c r="D838" s="121"/>
      <c r="E838" s="121"/>
      <c r="F838" s="121"/>
      <c r="G838" s="121"/>
      <c r="H838" s="121"/>
      <c r="I838" s="121"/>
      <c r="J838" s="120"/>
    </row>
    <row r="839">
      <c r="A839" s="121"/>
      <c r="B839" s="121"/>
      <c r="C839" s="121"/>
      <c r="D839" s="121"/>
      <c r="E839" s="121"/>
      <c r="F839" s="121"/>
      <c r="G839" s="121"/>
      <c r="H839" s="121"/>
      <c r="I839" s="121"/>
      <c r="J839" s="120"/>
    </row>
    <row r="840">
      <c r="A840" s="121"/>
      <c r="B840" s="121"/>
      <c r="C840" s="121"/>
      <c r="D840" s="121"/>
      <c r="E840" s="121"/>
      <c r="F840" s="121"/>
      <c r="G840" s="121"/>
      <c r="H840" s="121"/>
      <c r="I840" s="121"/>
      <c r="J840" s="120"/>
    </row>
    <row r="841">
      <c r="A841" s="121"/>
      <c r="B841" s="121"/>
      <c r="C841" s="121"/>
      <c r="D841" s="121"/>
      <c r="E841" s="121"/>
      <c r="F841" s="121"/>
      <c r="G841" s="121"/>
      <c r="H841" s="121"/>
      <c r="I841" s="121"/>
      <c r="J841" s="120"/>
    </row>
    <row r="842">
      <c r="A842" s="121"/>
      <c r="B842" s="121"/>
      <c r="C842" s="121"/>
      <c r="D842" s="121"/>
      <c r="E842" s="121"/>
      <c r="F842" s="121"/>
      <c r="G842" s="121"/>
      <c r="H842" s="121"/>
      <c r="I842" s="121"/>
      <c r="J842" s="120"/>
    </row>
    <row r="843">
      <c r="A843" s="121"/>
      <c r="B843" s="121"/>
      <c r="C843" s="121"/>
      <c r="D843" s="121"/>
      <c r="E843" s="121"/>
      <c r="F843" s="121"/>
      <c r="G843" s="121"/>
      <c r="H843" s="121"/>
      <c r="I843" s="121"/>
      <c r="J843" s="120"/>
    </row>
    <row r="844">
      <c r="A844" s="121"/>
      <c r="B844" s="121"/>
      <c r="C844" s="121"/>
      <c r="D844" s="121"/>
      <c r="E844" s="121"/>
      <c r="F844" s="121"/>
      <c r="G844" s="121"/>
      <c r="H844" s="121"/>
      <c r="I844" s="121"/>
      <c r="J844" s="120"/>
    </row>
    <row r="845">
      <c r="A845" s="121"/>
      <c r="B845" s="121"/>
      <c r="C845" s="121"/>
      <c r="D845" s="121"/>
      <c r="E845" s="121"/>
      <c r="F845" s="121"/>
      <c r="G845" s="121"/>
      <c r="H845" s="121"/>
      <c r="I845" s="121"/>
      <c r="J845" s="120"/>
    </row>
    <row r="846">
      <c r="A846" s="121"/>
      <c r="B846" s="121"/>
      <c r="C846" s="121"/>
      <c r="D846" s="121"/>
      <c r="E846" s="121"/>
      <c r="F846" s="121"/>
      <c r="G846" s="121"/>
      <c r="H846" s="121"/>
      <c r="I846" s="121"/>
      <c r="J846" s="120"/>
    </row>
    <row r="847">
      <c r="A847" s="121"/>
      <c r="B847" s="121"/>
      <c r="C847" s="121"/>
      <c r="D847" s="121"/>
      <c r="E847" s="121"/>
      <c r="F847" s="121"/>
      <c r="G847" s="121"/>
      <c r="H847" s="121"/>
      <c r="I847" s="121"/>
      <c r="J847" s="120"/>
    </row>
    <row r="848">
      <c r="A848" s="121"/>
      <c r="B848" s="121"/>
      <c r="C848" s="121"/>
      <c r="D848" s="121"/>
      <c r="E848" s="121"/>
      <c r="F848" s="121"/>
      <c r="G848" s="121"/>
      <c r="H848" s="121"/>
      <c r="I848" s="121"/>
      <c r="J848" s="120"/>
    </row>
    <row r="849">
      <c r="A849" s="121"/>
      <c r="B849" s="121"/>
      <c r="C849" s="121"/>
      <c r="D849" s="121"/>
      <c r="E849" s="121"/>
      <c r="F849" s="121"/>
      <c r="G849" s="121"/>
      <c r="H849" s="121"/>
      <c r="I849" s="121"/>
      <c r="J849" s="120"/>
    </row>
    <row r="850">
      <c r="A850" s="121"/>
      <c r="B850" s="121"/>
      <c r="C850" s="121"/>
      <c r="D850" s="121"/>
      <c r="E850" s="121"/>
      <c r="F850" s="121"/>
      <c r="G850" s="121"/>
      <c r="H850" s="121"/>
      <c r="I850" s="121"/>
      <c r="J850" s="120"/>
    </row>
    <row r="851">
      <c r="A851" s="121"/>
      <c r="B851" s="121"/>
      <c r="C851" s="121"/>
      <c r="D851" s="121"/>
      <c r="E851" s="121"/>
      <c r="F851" s="121"/>
      <c r="G851" s="121"/>
      <c r="H851" s="121"/>
      <c r="I851" s="121"/>
      <c r="J851" s="120"/>
    </row>
    <row r="852">
      <c r="A852" s="121"/>
      <c r="B852" s="121"/>
      <c r="C852" s="121"/>
      <c r="D852" s="121"/>
      <c r="E852" s="121"/>
      <c r="F852" s="121"/>
      <c r="G852" s="121"/>
      <c r="H852" s="121"/>
      <c r="I852" s="121"/>
      <c r="J852" s="120"/>
    </row>
    <row r="853">
      <c r="A853" s="121"/>
      <c r="B853" s="121"/>
      <c r="C853" s="121"/>
      <c r="D853" s="121"/>
      <c r="E853" s="121"/>
      <c r="F853" s="121"/>
      <c r="G853" s="121"/>
      <c r="H853" s="121"/>
      <c r="I853" s="121"/>
      <c r="J853" s="120"/>
    </row>
    <row r="854">
      <c r="A854" s="121"/>
      <c r="B854" s="121"/>
      <c r="C854" s="121"/>
      <c r="D854" s="121"/>
      <c r="E854" s="121"/>
      <c r="F854" s="121"/>
      <c r="G854" s="121"/>
      <c r="H854" s="121"/>
      <c r="I854" s="121"/>
      <c r="J854" s="120"/>
    </row>
    <row r="855">
      <c r="A855" s="121"/>
      <c r="B855" s="121"/>
      <c r="C855" s="121"/>
      <c r="D855" s="121"/>
      <c r="E855" s="121"/>
      <c r="F855" s="121"/>
      <c r="G855" s="121"/>
      <c r="H855" s="121"/>
      <c r="I855" s="121"/>
      <c r="J855" s="120"/>
    </row>
    <row r="856">
      <c r="A856" s="121"/>
      <c r="B856" s="121"/>
      <c r="C856" s="121"/>
      <c r="D856" s="121"/>
      <c r="E856" s="121"/>
      <c r="F856" s="121"/>
      <c r="G856" s="121"/>
      <c r="H856" s="121"/>
      <c r="I856" s="121"/>
      <c r="J856" s="120"/>
    </row>
    <row r="857">
      <c r="A857" s="121"/>
      <c r="B857" s="121"/>
      <c r="C857" s="121"/>
      <c r="D857" s="121"/>
      <c r="E857" s="121"/>
      <c r="F857" s="121"/>
      <c r="G857" s="121"/>
      <c r="H857" s="121"/>
      <c r="I857" s="121"/>
      <c r="J857" s="120"/>
    </row>
    <row r="858">
      <c r="A858" s="121"/>
      <c r="B858" s="121"/>
      <c r="C858" s="121"/>
      <c r="D858" s="121"/>
      <c r="E858" s="121"/>
      <c r="F858" s="121"/>
      <c r="G858" s="121"/>
      <c r="H858" s="121"/>
      <c r="I858" s="121"/>
      <c r="J858" s="120"/>
    </row>
    <row r="859">
      <c r="A859" s="121"/>
      <c r="B859" s="121"/>
      <c r="C859" s="121"/>
      <c r="D859" s="121"/>
      <c r="E859" s="121"/>
      <c r="F859" s="121"/>
      <c r="G859" s="121"/>
      <c r="H859" s="121"/>
      <c r="I859" s="121"/>
      <c r="J859" s="120"/>
    </row>
    <row r="860">
      <c r="A860" s="121"/>
      <c r="B860" s="121"/>
      <c r="C860" s="121"/>
      <c r="D860" s="121"/>
      <c r="E860" s="121"/>
      <c r="F860" s="121"/>
      <c r="G860" s="121"/>
      <c r="H860" s="121"/>
      <c r="I860" s="121"/>
      <c r="J860" s="120"/>
    </row>
    <row r="861">
      <c r="A861" s="121"/>
      <c r="B861" s="121"/>
      <c r="C861" s="121"/>
      <c r="D861" s="121"/>
      <c r="E861" s="121"/>
      <c r="F861" s="121"/>
      <c r="G861" s="121"/>
      <c r="H861" s="121"/>
      <c r="I861" s="121"/>
      <c r="J861" s="120"/>
    </row>
    <row r="862">
      <c r="A862" s="121"/>
      <c r="B862" s="121"/>
      <c r="C862" s="121"/>
      <c r="D862" s="121"/>
      <c r="E862" s="121"/>
      <c r="F862" s="121"/>
      <c r="G862" s="121"/>
      <c r="H862" s="121"/>
      <c r="I862" s="121"/>
      <c r="J862" s="120"/>
    </row>
    <row r="863">
      <c r="A863" s="121"/>
      <c r="B863" s="121"/>
      <c r="C863" s="121"/>
      <c r="D863" s="121"/>
      <c r="E863" s="121"/>
      <c r="F863" s="121"/>
      <c r="G863" s="121"/>
      <c r="H863" s="121"/>
      <c r="I863" s="121"/>
      <c r="J863" s="120"/>
    </row>
    <row r="864">
      <c r="A864" s="121"/>
      <c r="B864" s="121"/>
      <c r="C864" s="121"/>
      <c r="D864" s="121"/>
      <c r="E864" s="121"/>
      <c r="F864" s="121"/>
      <c r="G864" s="121"/>
      <c r="H864" s="121"/>
      <c r="I864" s="121"/>
      <c r="J864" s="120"/>
    </row>
    <row r="865">
      <c r="A865" s="121"/>
      <c r="B865" s="121"/>
      <c r="C865" s="121"/>
      <c r="D865" s="121"/>
      <c r="E865" s="121"/>
      <c r="F865" s="121"/>
      <c r="G865" s="121"/>
      <c r="H865" s="121"/>
      <c r="I865" s="121"/>
      <c r="J865" s="120"/>
    </row>
    <row r="866">
      <c r="A866" s="121"/>
      <c r="B866" s="121"/>
      <c r="C866" s="121"/>
      <c r="D866" s="121"/>
      <c r="E866" s="121"/>
      <c r="F866" s="121"/>
      <c r="G866" s="121"/>
      <c r="H866" s="121"/>
      <c r="I866" s="121"/>
      <c r="J866" s="120"/>
    </row>
    <row r="867">
      <c r="A867" s="121"/>
      <c r="B867" s="121"/>
      <c r="C867" s="121"/>
      <c r="D867" s="121"/>
      <c r="E867" s="121"/>
      <c r="F867" s="121"/>
      <c r="G867" s="121"/>
      <c r="H867" s="121"/>
      <c r="I867" s="121"/>
      <c r="J867" s="120"/>
    </row>
    <row r="868">
      <c r="A868" s="121"/>
      <c r="B868" s="121"/>
      <c r="C868" s="121"/>
      <c r="D868" s="121"/>
      <c r="E868" s="121"/>
      <c r="F868" s="121"/>
      <c r="G868" s="121"/>
      <c r="H868" s="121"/>
      <c r="I868" s="121"/>
      <c r="J868" s="120"/>
    </row>
    <row r="869">
      <c r="A869" s="121"/>
      <c r="B869" s="121"/>
      <c r="C869" s="121"/>
      <c r="D869" s="121"/>
      <c r="E869" s="121"/>
      <c r="F869" s="121"/>
      <c r="G869" s="121"/>
      <c r="H869" s="121"/>
      <c r="I869" s="121"/>
      <c r="J869" s="120"/>
    </row>
    <row r="870">
      <c r="A870" s="121"/>
      <c r="B870" s="121"/>
      <c r="C870" s="121"/>
      <c r="D870" s="121"/>
      <c r="E870" s="121"/>
      <c r="F870" s="121"/>
      <c r="G870" s="121"/>
      <c r="H870" s="121"/>
      <c r="I870" s="121"/>
      <c r="J870" s="120"/>
    </row>
    <row r="871">
      <c r="A871" s="121"/>
      <c r="B871" s="121"/>
      <c r="C871" s="121"/>
      <c r="D871" s="121"/>
      <c r="E871" s="121"/>
      <c r="F871" s="121"/>
      <c r="G871" s="121"/>
      <c r="H871" s="121"/>
      <c r="I871" s="121"/>
      <c r="J871" s="120"/>
    </row>
    <row r="872">
      <c r="A872" s="121"/>
      <c r="B872" s="121"/>
      <c r="C872" s="121"/>
      <c r="D872" s="121"/>
      <c r="E872" s="121"/>
      <c r="F872" s="121"/>
      <c r="G872" s="121"/>
      <c r="H872" s="121"/>
      <c r="I872" s="121"/>
      <c r="J872" s="120"/>
    </row>
    <row r="873">
      <c r="A873" s="121"/>
      <c r="B873" s="121"/>
      <c r="C873" s="121"/>
      <c r="D873" s="121"/>
      <c r="E873" s="121"/>
      <c r="F873" s="121"/>
      <c r="G873" s="121"/>
      <c r="H873" s="121"/>
      <c r="I873" s="121"/>
      <c r="J873" s="120"/>
    </row>
    <row r="874">
      <c r="A874" s="121"/>
      <c r="B874" s="121"/>
      <c r="C874" s="121"/>
      <c r="D874" s="121"/>
      <c r="E874" s="121"/>
      <c r="F874" s="121"/>
      <c r="G874" s="121"/>
      <c r="H874" s="121"/>
      <c r="I874" s="121"/>
      <c r="J874" s="120"/>
    </row>
    <row r="875">
      <c r="A875" s="121"/>
      <c r="B875" s="121"/>
      <c r="C875" s="121"/>
      <c r="D875" s="121"/>
      <c r="E875" s="121"/>
      <c r="F875" s="121"/>
      <c r="G875" s="121"/>
      <c r="H875" s="121"/>
      <c r="I875" s="121"/>
      <c r="J875" s="120"/>
    </row>
    <row r="876">
      <c r="A876" s="121"/>
      <c r="B876" s="121"/>
      <c r="C876" s="121"/>
      <c r="D876" s="121"/>
      <c r="E876" s="121"/>
      <c r="F876" s="121"/>
      <c r="G876" s="121"/>
      <c r="H876" s="121"/>
      <c r="I876" s="121"/>
      <c r="J876" s="120"/>
    </row>
    <row r="877">
      <c r="A877" s="121"/>
      <c r="B877" s="121"/>
      <c r="C877" s="121"/>
      <c r="D877" s="121"/>
      <c r="E877" s="121"/>
      <c r="F877" s="121"/>
      <c r="G877" s="121"/>
      <c r="H877" s="121"/>
      <c r="I877" s="121"/>
      <c r="J877" s="120"/>
    </row>
    <row r="878">
      <c r="A878" s="121"/>
      <c r="B878" s="121"/>
      <c r="C878" s="121"/>
      <c r="D878" s="121"/>
      <c r="E878" s="121"/>
      <c r="F878" s="121"/>
      <c r="G878" s="121"/>
      <c r="H878" s="121"/>
      <c r="I878" s="121"/>
      <c r="J878" s="120"/>
    </row>
    <row r="879">
      <c r="A879" s="121"/>
      <c r="B879" s="121"/>
      <c r="C879" s="121"/>
      <c r="D879" s="121"/>
      <c r="E879" s="121"/>
      <c r="F879" s="121"/>
      <c r="G879" s="121"/>
      <c r="H879" s="121"/>
      <c r="I879" s="121"/>
      <c r="J879" s="120"/>
    </row>
    <row r="880">
      <c r="A880" s="121"/>
      <c r="B880" s="121"/>
      <c r="C880" s="121"/>
      <c r="D880" s="121"/>
      <c r="E880" s="121"/>
      <c r="F880" s="121"/>
      <c r="G880" s="121"/>
      <c r="H880" s="121"/>
      <c r="I880" s="121"/>
      <c r="J880" s="120"/>
    </row>
    <row r="881">
      <c r="A881" s="121"/>
      <c r="B881" s="121"/>
      <c r="C881" s="121"/>
      <c r="D881" s="121"/>
      <c r="E881" s="121"/>
      <c r="F881" s="121"/>
      <c r="G881" s="121"/>
      <c r="H881" s="121"/>
      <c r="I881" s="121"/>
      <c r="J881" s="120"/>
    </row>
    <row r="882">
      <c r="A882" s="121"/>
      <c r="B882" s="121"/>
      <c r="C882" s="121"/>
      <c r="D882" s="121"/>
      <c r="E882" s="121"/>
      <c r="F882" s="121"/>
      <c r="G882" s="121"/>
      <c r="H882" s="121"/>
      <c r="I882" s="121"/>
      <c r="J882" s="120"/>
    </row>
    <row r="883">
      <c r="A883" s="121"/>
      <c r="B883" s="121"/>
      <c r="C883" s="121"/>
      <c r="D883" s="121"/>
      <c r="E883" s="121"/>
      <c r="F883" s="121"/>
      <c r="G883" s="121"/>
      <c r="H883" s="121"/>
      <c r="I883" s="121"/>
      <c r="J883" s="120"/>
    </row>
    <row r="884">
      <c r="A884" s="121"/>
      <c r="B884" s="121"/>
      <c r="C884" s="121"/>
      <c r="D884" s="121"/>
      <c r="E884" s="121"/>
      <c r="F884" s="121"/>
      <c r="G884" s="121"/>
      <c r="H884" s="121"/>
      <c r="I884" s="121"/>
      <c r="J884" s="120"/>
    </row>
    <row r="885">
      <c r="A885" s="121"/>
      <c r="B885" s="121"/>
      <c r="C885" s="121"/>
      <c r="D885" s="121"/>
      <c r="E885" s="121"/>
      <c r="F885" s="121"/>
      <c r="G885" s="121"/>
      <c r="H885" s="121"/>
      <c r="I885" s="121"/>
      <c r="J885" s="120"/>
    </row>
    <row r="886">
      <c r="A886" s="121"/>
      <c r="B886" s="121"/>
      <c r="C886" s="121"/>
      <c r="D886" s="121"/>
      <c r="E886" s="121"/>
      <c r="F886" s="121"/>
      <c r="G886" s="121"/>
      <c r="H886" s="121"/>
      <c r="I886" s="121"/>
      <c r="J886" s="120"/>
    </row>
    <row r="887">
      <c r="A887" s="121"/>
      <c r="B887" s="121"/>
      <c r="C887" s="121"/>
      <c r="D887" s="121"/>
      <c r="E887" s="121"/>
      <c r="F887" s="121"/>
      <c r="G887" s="121"/>
      <c r="H887" s="121"/>
      <c r="I887" s="121"/>
      <c r="J887" s="120"/>
    </row>
    <row r="888">
      <c r="A888" s="121"/>
      <c r="B888" s="121"/>
      <c r="C888" s="121"/>
      <c r="D888" s="121"/>
      <c r="E888" s="121"/>
      <c r="F888" s="121"/>
      <c r="G888" s="121"/>
      <c r="H888" s="121"/>
      <c r="I888" s="121"/>
      <c r="J888" s="120"/>
    </row>
    <row r="889">
      <c r="A889" s="121"/>
      <c r="B889" s="121"/>
      <c r="C889" s="121"/>
      <c r="D889" s="121"/>
      <c r="E889" s="121"/>
      <c r="F889" s="121"/>
      <c r="G889" s="121"/>
      <c r="H889" s="121"/>
      <c r="I889" s="121"/>
      <c r="J889" s="120"/>
    </row>
    <row r="890">
      <c r="A890" s="121"/>
      <c r="B890" s="121"/>
      <c r="C890" s="121"/>
      <c r="D890" s="121"/>
      <c r="E890" s="121"/>
      <c r="F890" s="121"/>
      <c r="G890" s="121"/>
      <c r="H890" s="121"/>
      <c r="I890" s="121"/>
      <c r="J890" s="120"/>
    </row>
    <row r="891">
      <c r="A891" s="121"/>
      <c r="B891" s="121"/>
      <c r="C891" s="121"/>
      <c r="D891" s="121"/>
      <c r="E891" s="121"/>
      <c r="F891" s="121"/>
      <c r="G891" s="121"/>
      <c r="H891" s="121"/>
      <c r="I891" s="121"/>
      <c r="J891" s="120"/>
    </row>
    <row r="892">
      <c r="A892" s="121"/>
      <c r="B892" s="121"/>
      <c r="C892" s="121"/>
      <c r="D892" s="121"/>
      <c r="E892" s="121"/>
      <c r="F892" s="121"/>
      <c r="G892" s="121"/>
      <c r="H892" s="121"/>
      <c r="I892" s="121"/>
      <c r="J892" s="120"/>
    </row>
    <row r="893">
      <c r="A893" s="121"/>
      <c r="B893" s="121"/>
      <c r="C893" s="121"/>
      <c r="D893" s="121"/>
      <c r="E893" s="121"/>
      <c r="F893" s="121"/>
      <c r="G893" s="121"/>
      <c r="H893" s="121"/>
      <c r="I893" s="121"/>
      <c r="J893" s="120"/>
    </row>
    <row r="894">
      <c r="A894" s="121"/>
      <c r="B894" s="121"/>
      <c r="C894" s="121"/>
      <c r="D894" s="121"/>
      <c r="E894" s="121"/>
      <c r="F894" s="121"/>
      <c r="G894" s="121"/>
      <c r="H894" s="121"/>
      <c r="I894" s="121"/>
      <c r="J894" s="120"/>
    </row>
    <row r="895">
      <c r="A895" s="121"/>
      <c r="B895" s="121"/>
      <c r="C895" s="121"/>
      <c r="D895" s="121"/>
      <c r="E895" s="121"/>
      <c r="F895" s="121"/>
      <c r="G895" s="121"/>
      <c r="H895" s="121"/>
      <c r="I895" s="121"/>
      <c r="J895" s="120"/>
    </row>
    <row r="896">
      <c r="A896" s="121"/>
      <c r="B896" s="121"/>
      <c r="C896" s="121"/>
      <c r="D896" s="121"/>
      <c r="E896" s="121"/>
      <c r="F896" s="121"/>
      <c r="G896" s="121"/>
      <c r="H896" s="121"/>
      <c r="I896" s="121"/>
      <c r="J896" s="120"/>
    </row>
    <row r="897">
      <c r="A897" s="121"/>
      <c r="B897" s="121"/>
      <c r="C897" s="121"/>
      <c r="D897" s="121"/>
      <c r="E897" s="121"/>
      <c r="F897" s="121"/>
      <c r="G897" s="121"/>
      <c r="H897" s="121"/>
      <c r="I897" s="121"/>
      <c r="J897" s="120"/>
    </row>
    <row r="898">
      <c r="A898" s="121"/>
      <c r="B898" s="121"/>
      <c r="C898" s="121"/>
      <c r="D898" s="121"/>
      <c r="E898" s="121"/>
      <c r="F898" s="121"/>
      <c r="G898" s="121"/>
      <c r="H898" s="121"/>
      <c r="I898" s="121"/>
      <c r="J898" s="120"/>
    </row>
    <row r="899">
      <c r="A899" s="121"/>
      <c r="B899" s="121"/>
      <c r="C899" s="121"/>
      <c r="D899" s="121"/>
      <c r="E899" s="121"/>
      <c r="F899" s="121"/>
      <c r="G899" s="121"/>
      <c r="H899" s="121"/>
      <c r="I899" s="121"/>
      <c r="J899" s="120"/>
    </row>
    <row r="900">
      <c r="A900" s="121"/>
      <c r="B900" s="121"/>
      <c r="C900" s="121"/>
      <c r="D900" s="121"/>
      <c r="E900" s="121"/>
      <c r="F900" s="121"/>
      <c r="G900" s="121"/>
      <c r="H900" s="121"/>
      <c r="I900" s="121"/>
      <c r="J900" s="120"/>
    </row>
    <row r="901">
      <c r="A901" s="121"/>
      <c r="B901" s="121"/>
      <c r="C901" s="121"/>
      <c r="D901" s="121"/>
      <c r="E901" s="121"/>
      <c r="F901" s="121"/>
      <c r="G901" s="121"/>
      <c r="H901" s="121"/>
      <c r="I901" s="121"/>
      <c r="J901" s="120"/>
    </row>
    <row r="902">
      <c r="A902" s="121"/>
      <c r="B902" s="121"/>
      <c r="C902" s="121"/>
      <c r="D902" s="121"/>
      <c r="E902" s="121"/>
      <c r="F902" s="121"/>
      <c r="G902" s="121"/>
      <c r="H902" s="121"/>
      <c r="I902" s="121"/>
      <c r="J902" s="120"/>
    </row>
    <row r="903">
      <c r="A903" s="121"/>
      <c r="B903" s="121"/>
      <c r="C903" s="121"/>
      <c r="D903" s="121"/>
      <c r="E903" s="121"/>
      <c r="F903" s="121"/>
      <c r="G903" s="121"/>
      <c r="H903" s="121"/>
      <c r="I903" s="121"/>
      <c r="J903" s="120"/>
    </row>
    <row r="904">
      <c r="A904" s="121"/>
      <c r="B904" s="121"/>
      <c r="C904" s="121"/>
      <c r="D904" s="121"/>
      <c r="E904" s="121"/>
      <c r="F904" s="121"/>
      <c r="G904" s="121"/>
      <c r="H904" s="121"/>
      <c r="I904" s="121"/>
      <c r="J904" s="120"/>
    </row>
    <row r="905">
      <c r="A905" s="121"/>
      <c r="B905" s="121"/>
      <c r="C905" s="121"/>
      <c r="D905" s="121"/>
      <c r="E905" s="121"/>
      <c r="F905" s="121"/>
      <c r="G905" s="121"/>
      <c r="H905" s="121"/>
      <c r="I905" s="121"/>
      <c r="J905" s="120"/>
    </row>
    <row r="906">
      <c r="A906" s="121"/>
      <c r="B906" s="121"/>
      <c r="C906" s="121"/>
      <c r="D906" s="121"/>
      <c r="E906" s="121"/>
      <c r="F906" s="121"/>
      <c r="G906" s="121"/>
      <c r="H906" s="121"/>
      <c r="I906" s="121"/>
      <c r="J906" s="120"/>
    </row>
    <row r="907">
      <c r="A907" s="121"/>
      <c r="B907" s="121"/>
      <c r="C907" s="121"/>
      <c r="D907" s="121"/>
      <c r="E907" s="121"/>
      <c r="F907" s="121"/>
      <c r="G907" s="121"/>
      <c r="H907" s="121"/>
      <c r="I907" s="121"/>
      <c r="J907" s="120"/>
    </row>
    <row r="908">
      <c r="A908" s="121"/>
      <c r="B908" s="121"/>
      <c r="C908" s="121"/>
      <c r="D908" s="121"/>
      <c r="E908" s="121"/>
      <c r="F908" s="121"/>
      <c r="G908" s="121"/>
      <c r="H908" s="121"/>
      <c r="I908" s="121"/>
      <c r="J908" s="120"/>
    </row>
    <row r="909">
      <c r="A909" s="121"/>
      <c r="B909" s="121"/>
      <c r="C909" s="121"/>
      <c r="D909" s="121"/>
      <c r="E909" s="121"/>
      <c r="F909" s="121"/>
      <c r="G909" s="121"/>
      <c r="H909" s="121"/>
      <c r="I909" s="121"/>
      <c r="J909" s="120"/>
    </row>
    <row r="910">
      <c r="A910" s="121"/>
      <c r="B910" s="121"/>
      <c r="C910" s="121"/>
      <c r="D910" s="121"/>
      <c r="E910" s="121"/>
      <c r="F910" s="121"/>
      <c r="G910" s="121"/>
      <c r="H910" s="121"/>
      <c r="I910" s="121"/>
      <c r="J910" s="120"/>
    </row>
    <row r="911">
      <c r="A911" s="121"/>
      <c r="B911" s="121"/>
      <c r="C911" s="121"/>
      <c r="D911" s="121"/>
      <c r="E911" s="121"/>
      <c r="F911" s="121"/>
      <c r="G911" s="121"/>
      <c r="H911" s="121"/>
      <c r="I911" s="121"/>
      <c r="J911" s="120"/>
    </row>
    <row r="912">
      <c r="A912" s="121"/>
      <c r="B912" s="121"/>
      <c r="C912" s="121"/>
      <c r="D912" s="121"/>
      <c r="E912" s="121"/>
      <c r="F912" s="121"/>
      <c r="G912" s="121"/>
      <c r="H912" s="121"/>
      <c r="I912" s="121"/>
      <c r="J912" s="120"/>
    </row>
    <row r="913">
      <c r="A913" s="121"/>
      <c r="B913" s="121"/>
      <c r="C913" s="121"/>
      <c r="D913" s="121"/>
      <c r="E913" s="121"/>
      <c r="F913" s="121"/>
      <c r="G913" s="121"/>
      <c r="H913" s="121"/>
      <c r="I913" s="121"/>
      <c r="J913" s="120"/>
    </row>
    <row r="914">
      <c r="A914" s="121"/>
      <c r="B914" s="121"/>
      <c r="C914" s="121"/>
      <c r="D914" s="121"/>
      <c r="E914" s="121"/>
      <c r="F914" s="121"/>
      <c r="G914" s="121"/>
      <c r="H914" s="121"/>
      <c r="I914" s="121"/>
      <c r="J914" s="120"/>
    </row>
    <row r="915">
      <c r="A915" s="121"/>
      <c r="B915" s="121"/>
      <c r="C915" s="121"/>
      <c r="D915" s="121"/>
      <c r="E915" s="121"/>
      <c r="F915" s="121"/>
      <c r="G915" s="121"/>
      <c r="H915" s="121"/>
      <c r="I915" s="121"/>
      <c r="J915" s="120"/>
    </row>
    <row r="916">
      <c r="A916" s="121"/>
      <c r="B916" s="121"/>
      <c r="C916" s="121"/>
      <c r="D916" s="121"/>
      <c r="E916" s="121"/>
      <c r="F916" s="121"/>
      <c r="G916" s="121"/>
      <c r="H916" s="121"/>
      <c r="I916" s="121"/>
      <c r="J916" s="120"/>
    </row>
    <row r="917">
      <c r="A917" s="121"/>
      <c r="B917" s="121"/>
      <c r="C917" s="121"/>
      <c r="D917" s="121"/>
      <c r="E917" s="121"/>
      <c r="F917" s="121"/>
      <c r="G917" s="121"/>
      <c r="H917" s="121"/>
      <c r="I917" s="121"/>
      <c r="J917" s="120"/>
    </row>
    <row r="918">
      <c r="A918" s="121"/>
      <c r="B918" s="121"/>
      <c r="C918" s="121"/>
      <c r="D918" s="121"/>
      <c r="E918" s="121"/>
      <c r="F918" s="121"/>
      <c r="G918" s="121"/>
      <c r="H918" s="121"/>
      <c r="I918" s="121"/>
      <c r="J918" s="120"/>
    </row>
    <row r="919">
      <c r="A919" s="121"/>
      <c r="B919" s="121"/>
      <c r="C919" s="121"/>
      <c r="D919" s="121"/>
      <c r="E919" s="121"/>
      <c r="F919" s="121"/>
      <c r="G919" s="121"/>
      <c r="H919" s="121"/>
      <c r="I919" s="121"/>
      <c r="J919" s="120"/>
    </row>
    <row r="920">
      <c r="A920" s="121"/>
      <c r="B920" s="121"/>
      <c r="C920" s="121"/>
      <c r="D920" s="121"/>
      <c r="E920" s="121"/>
      <c r="F920" s="121"/>
      <c r="G920" s="121"/>
      <c r="H920" s="121"/>
      <c r="I920" s="121"/>
      <c r="J920" s="120"/>
    </row>
    <row r="921">
      <c r="A921" s="121"/>
      <c r="B921" s="121"/>
      <c r="C921" s="121"/>
      <c r="D921" s="121"/>
      <c r="E921" s="121"/>
      <c r="F921" s="121"/>
      <c r="G921" s="121"/>
      <c r="H921" s="121"/>
      <c r="I921" s="121"/>
      <c r="J921" s="120"/>
    </row>
    <row r="922">
      <c r="A922" s="121"/>
      <c r="B922" s="121"/>
      <c r="C922" s="121"/>
      <c r="D922" s="121"/>
      <c r="E922" s="121"/>
      <c r="F922" s="121"/>
      <c r="G922" s="121"/>
      <c r="H922" s="121"/>
      <c r="I922" s="121"/>
      <c r="J922" s="120"/>
    </row>
    <row r="923">
      <c r="A923" s="121"/>
      <c r="B923" s="121"/>
      <c r="C923" s="121"/>
      <c r="D923" s="121"/>
      <c r="E923" s="121"/>
      <c r="F923" s="121"/>
      <c r="G923" s="121"/>
      <c r="H923" s="121"/>
      <c r="I923" s="121"/>
      <c r="J923" s="120"/>
    </row>
    <row r="924">
      <c r="A924" s="121"/>
      <c r="B924" s="121"/>
      <c r="C924" s="121"/>
      <c r="D924" s="121"/>
      <c r="E924" s="121"/>
      <c r="F924" s="121"/>
      <c r="G924" s="121"/>
      <c r="H924" s="121"/>
      <c r="I924" s="121"/>
      <c r="J924" s="120"/>
    </row>
    <row r="925">
      <c r="A925" s="121"/>
      <c r="B925" s="121"/>
      <c r="C925" s="121"/>
      <c r="D925" s="121"/>
      <c r="E925" s="121"/>
      <c r="F925" s="121"/>
      <c r="G925" s="121"/>
      <c r="H925" s="121"/>
      <c r="I925" s="121"/>
      <c r="J925" s="120"/>
    </row>
    <row r="926">
      <c r="A926" s="121"/>
      <c r="B926" s="121"/>
      <c r="C926" s="121"/>
      <c r="D926" s="121"/>
      <c r="E926" s="121"/>
      <c r="F926" s="121"/>
      <c r="G926" s="121"/>
      <c r="H926" s="121"/>
      <c r="I926" s="121"/>
      <c r="J926" s="120"/>
    </row>
    <row r="927">
      <c r="A927" s="121"/>
      <c r="B927" s="121"/>
      <c r="C927" s="121"/>
      <c r="D927" s="121"/>
      <c r="E927" s="121"/>
      <c r="F927" s="121"/>
      <c r="G927" s="121"/>
      <c r="H927" s="121"/>
      <c r="I927" s="121"/>
      <c r="J927" s="120"/>
    </row>
    <row r="928">
      <c r="A928" s="121"/>
      <c r="B928" s="121"/>
      <c r="C928" s="121"/>
      <c r="D928" s="121"/>
      <c r="E928" s="121"/>
      <c r="F928" s="121"/>
      <c r="G928" s="121"/>
      <c r="H928" s="121"/>
      <c r="I928" s="121"/>
      <c r="J928" s="120"/>
    </row>
    <row r="929">
      <c r="A929" s="121"/>
      <c r="B929" s="121"/>
      <c r="C929" s="121"/>
      <c r="D929" s="121"/>
      <c r="E929" s="121"/>
      <c r="F929" s="121"/>
      <c r="G929" s="121"/>
      <c r="H929" s="121"/>
      <c r="I929" s="121"/>
      <c r="J929" s="120"/>
    </row>
    <row r="930">
      <c r="A930" s="121"/>
      <c r="B930" s="121"/>
      <c r="C930" s="121"/>
      <c r="D930" s="121"/>
      <c r="E930" s="121"/>
      <c r="F930" s="121"/>
      <c r="G930" s="121"/>
      <c r="H930" s="121"/>
      <c r="I930" s="121"/>
      <c r="J930" s="120"/>
    </row>
    <row r="931">
      <c r="A931" s="121"/>
      <c r="B931" s="121"/>
      <c r="C931" s="121"/>
      <c r="D931" s="121"/>
      <c r="E931" s="121"/>
      <c r="F931" s="121"/>
      <c r="G931" s="121"/>
      <c r="H931" s="121"/>
      <c r="I931" s="121"/>
      <c r="J931" s="120"/>
    </row>
    <row r="932">
      <c r="A932" s="121"/>
      <c r="B932" s="121"/>
      <c r="C932" s="121"/>
      <c r="D932" s="121"/>
      <c r="E932" s="121"/>
      <c r="F932" s="121"/>
      <c r="G932" s="121"/>
      <c r="H932" s="121"/>
      <c r="I932" s="121"/>
      <c r="J932" s="120"/>
    </row>
    <row r="933">
      <c r="A933" s="121"/>
      <c r="B933" s="121"/>
      <c r="C933" s="121"/>
      <c r="D933" s="121"/>
      <c r="E933" s="121"/>
      <c r="F933" s="121"/>
      <c r="G933" s="121"/>
      <c r="H933" s="121"/>
      <c r="I933" s="121"/>
      <c r="J933" s="120"/>
    </row>
    <row r="934">
      <c r="A934" s="121"/>
      <c r="B934" s="121"/>
      <c r="C934" s="121"/>
      <c r="D934" s="121"/>
      <c r="E934" s="121"/>
      <c r="F934" s="121"/>
      <c r="G934" s="121"/>
      <c r="H934" s="121"/>
      <c r="I934" s="121"/>
      <c r="J934" s="120"/>
    </row>
    <row r="935">
      <c r="A935" s="121"/>
      <c r="B935" s="121"/>
      <c r="C935" s="121"/>
      <c r="D935" s="121"/>
      <c r="E935" s="121"/>
      <c r="F935" s="121"/>
      <c r="G935" s="121"/>
      <c r="H935" s="121"/>
      <c r="I935" s="121"/>
      <c r="J935" s="120"/>
    </row>
    <row r="936">
      <c r="A936" s="121"/>
      <c r="B936" s="121"/>
      <c r="C936" s="121"/>
      <c r="D936" s="121"/>
      <c r="E936" s="121"/>
      <c r="F936" s="121"/>
      <c r="G936" s="121"/>
      <c r="H936" s="121"/>
      <c r="I936" s="121"/>
      <c r="J936" s="120"/>
    </row>
    <row r="937">
      <c r="A937" s="121"/>
      <c r="B937" s="121"/>
      <c r="C937" s="121"/>
      <c r="D937" s="121"/>
      <c r="E937" s="121"/>
      <c r="F937" s="121"/>
      <c r="G937" s="121"/>
      <c r="H937" s="121"/>
      <c r="I937" s="121"/>
      <c r="J937" s="120"/>
    </row>
    <row r="938">
      <c r="A938" s="121"/>
      <c r="B938" s="121"/>
      <c r="C938" s="121"/>
      <c r="D938" s="121"/>
      <c r="E938" s="121"/>
      <c r="F938" s="121"/>
      <c r="G938" s="121"/>
      <c r="H938" s="121"/>
      <c r="I938" s="121"/>
      <c r="J938" s="120"/>
    </row>
    <row r="939">
      <c r="A939" s="121"/>
      <c r="B939" s="121"/>
      <c r="C939" s="121"/>
      <c r="D939" s="121"/>
      <c r="E939" s="121"/>
      <c r="F939" s="121"/>
      <c r="G939" s="121"/>
      <c r="H939" s="121"/>
      <c r="I939" s="121"/>
      <c r="J939" s="120"/>
    </row>
    <row r="940">
      <c r="A940" s="121"/>
      <c r="B940" s="121"/>
      <c r="C940" s="121"/>
      <c r="D940" s="121"/>
      <c r="E940" s="121"/>
      <c r="F940" s="121"/>
      <c r="G940" s="121"/>
      <c r="H940" s="121"/>
      <c r="I940" s="121"/>
      <c r="J940" s="120"/>
    </row>
    <row r="941">
      <c r="A941" s="121"/>
      <c r="B941" s="121"/>
      <c r="C941" s="121"/>
      <c r="D941" s="121"/>
      <c r="E941" s="121"/>
      <c r="F941" s="121"/>
      <c r="G941" s="121"/>
      <c r="H941" s="121"/>
      <c r="I941" s="121"/>
      <c r="J941" s="120"/>
    </row>
    <row r="942">
      <c r="A942" s="121"/>
      <c r="B942" s="121"/>
      <c r="C942" s="121"/>
      <c r="D942" s="121"/>
      <c r="E942" s="121"/>
      <c r="F942" s="121"/>
      <c r="G942" s="121"/>
      <c r="H942" s="121"/>
      <c r="I942" s="121"/>
      <c r="J942" s="120"/>
    </row>
    <row r="943">
      <c r="A943" s="121"/>
      <c r="B943" s="121"/>
      <c r="C943" s="121"/>
      <c r="D943" s="121"/>
      <c r="E943" s="121"/>
      <c r="F943" s="121"/>
      <c r="G943" s="121"/>
      <c r="H943" s="121"/>
      <c r="I943" s="121"/>
      <c r="J943" s="120"/>
    </row>
    <row r="944">
      <c r="A944" s="121"/>
      <c r="B944" s="121"/>
      <c r="C944" s="121"/>
      <c r="D944" s="121"/>
      <c r="E944" s="121"/>
      <c r="F944" s="121"/>
      <c r="G944" s="121"/>
      <c r="H944" s="121"/>
      <c r="I944" s="121"/>
      <c r="J944" s="120"/>
    </row>
    <row r="945">
      <c r="A945" s="121"/>
      <c r="B945" s="121"/>
      <c r="C945" s="121"/>
      <c r="D945" s="121"/>
      <c r="E945" s="121"/>
      <c r="F945" s="121"/>
      <c r="G945" s="121"/>
      <c r="H945" s="121"/>
      <c r="I945" s="121"/>
      <c r="J945" s="120"/>
    </row>
    <row r="946">
      <c r="A946" s="121"/>
      <c r="B946" s="121"/>
      <c r="C946" s="121"/>
      <c r="D946" s="121"/>
      <c r="E946" s="121"/>
      <c r="F946" s="121"/>
      <c r="G946" s="121"/>
      <c r="H946" s="121"/>
      <c r="I946" s="121"/>
      <c r="J946" s="120"/>
    </row>
    <row r="947">
      <c r="A947" s="121"/>
      <c r="B947" s="121"/>
      <c r="C947" s="121"/>
      <c r="D947" s="121"/>
      <c r="E947" s="121"/>
      <c r="F947" s="121"/>
      <c r="G947" s="121"/>
      <c r="H947" s="121"/>
      <c r="I947" s="121"/>
      <c r="J947" s="120"/>
    </row>
    <row r="948">
      <c r="A948" s="121"/>
      <c r="B948" s="121"/>
      <c r="C948" s="121"/>
      <c r="D948" s="121"/>
      <c r="E948" s="121"/>
      <c r="F948" s="121"/>
      <c r="G948" s="121"/>
      <c r="H948" s="121"/>
      <c r="I948" s="121"/>
      <c r="J948" s="120"/>
    </row>
    <row r="949">
      <c r="A949" s="121"/>
      <c r="B949" s="121"/>
      <c r="C949" s="121"/>
      <c r="D949" s="121"/>
      <c r="E949" s="121"/>
      <c r="F949" s="121"/>
      <c r="G949" s="121"/>
      <c r="H949" s="121"/>
      <c r="I949" s="121"/>
      <c r="J949" s="120"/>
    </row>
    <row r="950">
      <c r="A950" s="121"/>
      <c r="B950" s="121"/>
      <c r="C950" s="121"/>
      <c r="D950" s="121"/>
      <c r="E950" s="121"/>
      <c r="F950" s="121"/>
      <c r="G950" s="121"/>
      <c r="H950" s="121"/>
      <c r="I950" s="121"/>
      <c r="J950" s="120"/>
    </row>
    <row r="951">
      <c r="A951" s="121"/>
      <c r="B951" s="121"/>
      <c r="C951" s="121"/>
      <c r="D951" s="121"/>
      <c r="E951" s="121"/>
      <c r="F951" s="121"/>
      <c r="G951" s="121"/>
      <c r="H951" s="121"/>
      <c r="I951" s="121"/>
      <c r="J951" s="120"/>
    </row>
    <row r="952">
      <c r="A952" s="121"/>
      <c r="B952" s="121"/>
      <c r="C952" s="121"/>
      <c r="D952" s="121"/>
      <c r="E952" s="121"/>
      <c r="F952" s="121"/>
      <c r="G952" s="121"/>
      <c r="H952" s="121"/>
      <c r="I952" s="121"/>
      <c r="J952" s="120"/>
    </row>
    <row r="953">
      <c r="A953" s="121"/>
      <c r="B953" s="121"/>
      <c r="C953" s="121"/>
      <c r="D953" s="121"/>
      <c r="E953" s="121"/>
      <c r="F953" s="121"/>
      <c r="G953" s="121"/>
      <c r="H953" s="121"/>
      <c r="I953" s="121"/>
      <c r="J953" s="120"/>
    </row>
    <row r="954">
      <c r="A954" s="121"/>
      <c r="B954" s="121"/>
      <c r="C954" s="121"/>
      <c r="D954" s="121"/>
      <c r="E954" s="121"/>
      <c r="F954" s="121"/>
      <c r="G954" s="121"/>
      <c r="H954" s="121"/>
      <c r="I954" s="121"/>
      <c r="J954" s="120"/>
    </row>
    <row r="955">
      <c r="A955" s="121"/>
      <c r="B955" s="121"/>
      <c r="C955" s="121"/>
      <c r="D955" s="121"/>
      <c r="E955" s="121"/>
      <c r="F955" s="121"/>
      <c r="G955" s="121"/>
      <c r="H955" s="121"/>
      <c r="I955" s="121"/>
      <c r="J955" s="120"/>
    </row>
    <row r="956">
      <c r="A956" s="121"/>
      <c r="B956" s="121"/>
      <c r="C956" s="121"/>
      <c r="D956" s="121"/>
      <c r="E956" s="121"/>
      <c r="F956" s="121"/>
      <c r="G956" s="121"/>
      <c r="H956" s="121"/>
      <c r="I956" s="121"/>
      <c r="J956" s="120"/>
    </row>
    <row r="957">
      <c r="A957" s="121"/>
      <c r="B957" s="121"/>
      <c r="C957" s="121"/>
      <c r="D957" s="121"/>
      <c r="E957" s="121"/>
      <c r="F957" s="121"/>
      <c r="G957" s="121"/>
      <c r="H957" s="121"/>
      <c r="I957" s="121"/>
      <c r="J957" s="120"/>
    </row>
    <row r="958">
      <c r="A958" s="121"/>
      <c r="B958" s="121"/>
      <c r="C958" s="121"/>
      <c r="D958" s="121"/>
      <c r="E958" s="121"/>
      <c r="F958" s="121"/>
      <c r="G958" s="121"/>
      <c r="H958" s="121"/>
      <c r="I958" s="121"/>
      <c r="J958" s="120"/>
    </row>
    <row r="959">
      <c r="A959" s="121"/>
      <c r="B959" s="121"/>
      <c r="C959" s="121"/>
      <c r="D959" s="121"/>
      <c r="E959" s="121"/>
      <c r="F959" s="121"/>
      <c r="G959" s="121"/>
      <c r="H959" s="121"/>
      <c r="I959" s="121"/>
      <c r="J959" s="120"/>
    </row>
    <row r="960">
      <c r="A960" s="121"/>
      <c r="B960" s="121"/>
      <c r="C960" s="121"/>
      <c r="D960" s="121"/>
      <c r="E960" s="121"/>
      <c r="F960" s="121"/>
      <c r="G960" s="121"/>
      <c r="H960" s="121"/>
      <c r="I960" s="121"/>
      <c r="J960" s="120"/>
    </row>
    <row r="961">
      <c r="A961" s="121"/>
      <c r="B961" s="121"/>
      <c r="C961" s="121"/>
      <c r="D961" s="121"/>
      <c r="E961" s="121"/>
      <c r="F961" s="121"/>
      <c r="G961" s="121"/>
      <c r="H961" s="121"/>
      <c r="I961" s="121"/>
      <c r="J961" s="120"/>
    </row>
    <row r="962">
      <c r="A962" s="121"/>
      <c r="B962" s="121"/>
      <c r="C962" s="121"/>
      <c r="D962" s="121"/>
      <c r="E962" s="121"/>
      <c r="F962" s="121"/>
      <c r="G962" s="121"/>
      <c r="H962" s="121"/>
      <c r="I962" s="121"/>
      <c r="J962" s="120"/>
    </row>
    <row r="963">
      <c r="A963" s="121"/>
      <c r="B963" s="121"/>
      <c r="C963" s="121"/>
      <c r="D963" s="121"/>
      <c r="E963" s="121"/>
      <c r="F963" s="121"/>
      <c r="G963" s="121"/>
      <c r="H963" s="121"/>
      <c r="I963" s="121"/>
      <c r="J963" s="120"/>
    </row>
    <row r="964">
      <c r="A964" s="121"/>
      <c r="B964" s="121"/>
      <c r="C964" s="121"/>
      <c r="D964" s="121"/>
      <c r="E964" s="121"/>
      <c r="F964" s="121"/>
      <c r="G964" s="121"/>
      <c r="H964" s="121"/>
      <c r="I964" s="121"/>
      <c r="J964" s="120"/>
    </row>
    <row r="965">
      <c r="A965" s="121"/>
      <c r="B965" s="121"/>
      <c r="C965" s="121"/>
      <c r="D965" s="121"/>
      <c r="E965" s="121"/>
      <c r="F965" s="121"/>
      <c r="G965" s="121"/>
      <c r="H965" s="121"/>
      <c r="I965" s="121"/>
      <c r="J965" s="120"/>
    </row>
    <row r="966">
      <c r="A966" s="121"/>
      <c r="B966" s="121"/>
      <c r="C966" s="121"/>
      <c r="D966" s="121"/>
      <c r="E966" s="121"/>
      <c r="F966" s="121"/>
      <c r="G966" s="121"/>
      <c r="H966" s="121"/>
      <c r="I966" s="121"/>
      <c r="J966" s="120"/>
    </row>
    <row r="967">
      <c r="A967" s="121"/>
      <c r="B967" s="121"/>
      <c r="C967" s="121"/>
      <c r="D967" s="121"/>
      <c r="E967" s="121"/>
      <c r="F967" s="121"/>
      <c r="G967" s="121"/>
      <c r="H967" s="121"/>
      <c r="I967" s="121"/>
      <c r="J967" s="120"/>
    </row>
    <row r="968">
      <c r="A968" s="121"/>
      <c r="B968" s="121"/>
      <c r="C968" s="121"/>
      <c r="D968" s="121"/>
      <c r="E968" s="121"/>
      <c r="F968" s="121"/>
      <c r="G968" s="121"/>
      <c r="H968" s="121"/>
      <c r="I968" s="121"/>
      <c r="J968" s="120"/>
    </row>
    <row r="969">
      <c r="A969" s="121"/>
      <c r="B969" s="121"/>
      <c r="C969" s="121"/>
      <c r="D969" s="121"/>
      <c r="E969" s="121"/>
      <c r="F969" s="121"/>
      <c r="G969" s="121"/>
      <c r="H969" s="121"/>
      <c r="I969" s="121"/>
      <c r="J969" s="120"/>
    </row>
    <row r="970">
      <c r="A970" s="121"/>
      <c r="B970" s="121"/>
      <c r="C970" s="121"/>
      <c r="D970" s="121"/>
      <c r="E970" s="121"/>
      <c r="F970" s="121"/>
      <c r="G970" s="121"/>
      <c r="H970" s="121"/>
      <c r="I970" s="121"/>
      <c r="J970" s="120"/>
    </row>
    <row r="971">
      <c r="A971" s="121"/>
      <c r="B971" s="121"/>
      <c r="C971" s="121"/>
      <c r="D971" s="121"/>
      <c r="E971" s="121"/>
      <c r="F971" s="121"/>
      <c r="G971" s="121"/>
      <c r="H971" s="121"/>
      <c r="I971" s="121"/>
      <c r="J971" s="120"/>
    </row>
    <row r="972">
      <c r="A972" s="121"/>
      <c r="B972" s="121"/>
      <c r="C972" s="121"/>
      <c r="D972" s="121"/>
      <c r="E972" s="121"/>
      <c r="F972" s="121"/>
      <c r="G972" s="121"/>
      <c r="H972" s="121"/>
      <c r="I972" s="121"/>
      <c r="J972" s="120"/>
    </row>
    <row r="973">
      <c r="A973" s="121"/>
      <c r="B973" s="121"/>
      <c r="C973" s="121"/>
      <c r="D973" s="121"/>
      <c r="E973" s="121"/>
      <c r="F973" s="121"/>
      <c r="G973" s="121"/>
      <c r="H973" s="121"/>
      <c r="I973" s="121"/>
      <c r="J973" s="120"/>
    </row>
    <row r="974">
      <c r="A974" s="121"/>
      <c r="B974" s="121"/>
      <c r="C974" s="121"/>
      <c r="D974" s="121"/>
      <c r="E974" s="121"/>
      <c r="F974" s="121"/>
      <c r="G974" s="121"/>
      <c r="H974" s="121"/>
      <c r="I974" s="121"/>
      <c r="J974" s="120"/>
    </row>
    <row r="975">
      <c r="A975" s="121"/>
      <c r="B975" s="121"/>
      <c r="C975" s="121"/>
      <c r="D975" s="121"/>
      <c r="E975" s="121"/>
      <c r="F975" s="121"/>
      <c r="G975" s="121"/>
      <c r="H975" s="121"/>
      <c r="I975" s="121"/>
      <c r="J975" s="120"/>
    </row>
    <row r="976">
      <c r="A976" s="121"/>
      <c r="B976" s="121"/>
      <c r="C976" s="121"/>
      <c r="D976" s="121"/>
      <c r="E976" s="121"/>
      <c r="F976" s="121"/>
      <c r="G976" s="121"/>
      <c r="H976" s="121"/>
      <c r="I976" s="121"/>
      <c r="J976" s="120"/>
    </row>
    <row r="977">
      <c r="A977" s="121"/>
      <c r="B977" s="121"/>
      <c r="C977" s="121"/>
      <c r="D977" s="121"/>
      <c r="E977" s="121"/>
      <c r="F977" s="121"/>
      <c r="G977" s="121"/>
      <c r="H977" s="121"/>
      <c r="I977" s="121"/>
      <c r="J977" s="120"/>
    </row>
    <row r="978">
      <c r="A978" s="121"/>
      <c r="B978" s="121"/>
      <c r="C978" s="121"/>
      <c r="D978" s="121"/>
      <c r="E978" s="121"/>
      <c r="F978" s="121"/>
      <c r="G978" s="121"/>
      <c r="H978" s="121"/>
      <c r="I978" s="121"/>
      <c r="J978" s="120"/>
    </row>
    <row r="979">
      <c r="A979" s="121"/>
      <c r="B979" s="121"/>
      <c r="C979" s="121"/>
      <c r="D979" s="121"/>
      <c r="E979" s="121"/>
      <c r="F979" s="121"/>
      <c r="G979" s="121"/>
      <c r="H979" s="121"/>
      <c r="I979" s="121"/>
      <c r="J979" s="120"/>
    </row>
    <row r="980">
      <c r="A980" s="121"/>
      <c r="B980" s="121"/>
      <c r="C980" s="121"/>
      <c r="D980" s="121"/>
      <c r="E980" s="121"/>
      <c r="F980" s="121"/>
      <c r="G980" s="121"/>
      <c r="H980" s="121"/>
      <c r="I980" s="121"/>
      <c r="J980" s="120"/>
    </row>
    <row r="981">
      <c r="A981" s="121"/>
      <c r="B981" s="121"/>
      <c r="C981" s="121"/>
      <c r="D981" s="121"/>
      <c r="E981" s="121"/>
      <c r="F981" s="121"/>
      <c r="G981" s="121"/>
      <c r="H981" s="121"/>
      <c r="I981" s="121"/>
      <c r="J981" s="120"/>
    </row>
    <row r="982">
      <c r="A982" s="121"/>
      <c r="B982" s="121"/>
      <c r="C982" s="121"/>
      <c r="D982" s="121"/>
      <c r="E982" s="121"/>
      <c r="F982" s="121"/>
      <c r="G982" s="121"/>
      <c r="H982" s="121"/>
      <c r="I982" s="121"/>
      <c r="J982" s="120"/>
    </row>
    <row r="983">
      <c r="A983" s="121"/>
      <c r="B983" s="121"/>
      <c r="C983" s="121"/>
      <c r="D983" s="121"/>
      <c r="E983" s="121"/>
      <c r="F983" s="121"/>
      <c r="G983" s="121"/>
      <c r="H983" s="121"/>
      <c r="I983" s="121"/>
      <c r="J983" s="120"/>
    </row>
    <row r="984">
      <c r="A984" s="121"/>
      <c r="B984" s="121"/>
      <c r="C984" s="121"/>
      <c r="D984" s="121"/>
      <c r="E984" s="121"/>
      <c r="F984" s="121"/>
      <c r="G984" s="121"/>
      <c r="H984" s="121"/>
      <c r="I984" s="121"/>
      <c r="J984" s="120"/>
    </row>
    <row r="985">
      <c r="A985" s="121"/>
      <c r="B985" s="121"/>
      <c r="C985" s="121"/>
      <c r="D985" s="121"/>
      <c r="E985" s="121"/>
      <c r="F985" s="121"/>
      <c r="G985" s="121"/>
      <c r="H985" s="121"/>
      <c r="I985" s="121"/>
      <c r="J985" s="120"/>
    </row>
    <row r="986">
      <c r="A986" s="121"/>
      <c r="B986" s="121"/>
      <c r="C986" s="121"/>
      <c r="D986" s="121"/>
      <c r="E986" s="121"/>
      <c r="F986" s="121"/>
      <c r="G986" s="121"/>
      <c r="H986" s="121"/>
      <c r="I986" s="121"/>
      <c r="J986" s="120"/>
    </row>
    <row r="987">
      <c r="A987" s="121"/>
      <c r="B987" s="121"/>
      <c r="C987" s="121"/>
      <c r="D987" s="121"/>
      <c r="E987" s="121"/>
      <c r="F987" s="121"/>
      <c r="G987" s="121"/>
      <c r="H987" s="121"/>
      <c r="I987" s="121"/>
      <c r="J987" s="120"/>
    </row>
    <row r="988">
      <c r="A988" s="121"/>
      <c r="B988" s="121"/>
      <c r="C988" s="121"/>
      <c r="D988" s="121"/>
      <c r="E988" s="121"/>
      <c r="F988" s="121"/>
      <c r="G988" s="121"/>
      <c r="H988" s="121"/>
      <c r="I988" s="121"/>
      <c r="J988" s="120"/>
    </row>
    <row r="989">
      <c r="A989" s="121"/>
      <c r="B989" s="121"/>
      <c r="C989" s="121"/>
      <c r="D989" s="121"/>
      <c r="E989" s="121"/>
      <c r="F989" s="121"/>
      <c r="G989" s="121"/>
      <c r="H989" s="121"/>
      <c r="I989" s="121"/>
      <c r="J989" s="120"/>
    </row>
    <row r="990">
      <c r="A990" s="121"/>
      <c r="B990" s="121"/>
      <c r="C990" s="121"/>
      <c r="D990" s="121"/>
      <c r="E990" s="121"/>
      <c r="F990" s="121"/>
      <c r="G990" s="121"/>
      <c r="H990" s="121"/>
      <c r="I990" s="121"/>
      <c r="J990" s="120"/>
    </row>
    <row r="991">
      <c r="A991" s="121"/>
      <c r="B991" s="121"/>
      <c r="C991" s="121"/>
      <c r="D991" s="121"/>
      <c r="E991" s="121"/>
      <c r="F991" s="121"/>
      <c r="G991" s="121"/>
      <c r="H991" s="121"/>
      <c r="I991" s="121"/>
      <c r="J991" s="120"/>
    </row>
    <row r="992">
      <c r="A992" s="121"/>
      <c r="B992" s="121"/>
      <c r="C992" s="121"/>
      <c r="D992" s="121"/>
      <c r="E992" s="121"/>
      <c r="F992" s="121"/>
      <c r="G992" s="121"/>
      <c r="H992" s="121"/>
      <c r="I992" s="121"/>
      <c r="J992" s="120"/>
    </row>
    <row r="993">
      <c r="A993" s="121"/>
      <c r="B993" s="121"/>
      <c r="C993" s="121"/>
      <c r="D993" s="121"/>
      <c r="E993" s="121"/>
      <c r="F993" s="121"/>
      <c r="G993" s="121"/>
      <c r="H993" s="121"/>
      <c r="I993" s="121"/>
      <c r="J993" s="120"/>
    </row>
    <row r="994">
      <c r="A994" s="121"/>
      <c r="B994" s="121"/>
      <c r="C994" s="121"/>
      <c r="D994" s="121"/>
      <c r="E994" s="121"/>
      <c r="F994" s="121"/>
      <c r="G994" s="121"/>
      <c r="H994" s="121"/>
      <c r="I994" s="121"/>
      <c r="J994" s="120"/>
    </row>
    <row r="995">
      <c r="A995" s="121"/>
      <c r="B995" s="121"/>
      <c r="C995" s="121"/>
      <c r="D995" s="121"/>
      <c r="E995" s="121"/>
      <c r="F995" s="121"/>
      <c r="G995" s="121"/>
      <c r="H995" s="121"/>
      <c r="I995" s="121"/>
      <c r="J995" s="120"/>
    </row>
    <row r="996">
      <c r="A996" s="121"/>
      <c r="B996" s="121"/>
      <c r="C996" s="121"/>
      <c r="D996" s="121"/>
      <c r="E996" s="121"/>
      <c r="F996" s="121"/>
      <c r="G996" s="121"/>
      <c r="H996" s="121"/>
      <c r="I996" s="121"/>
      <c r="J996" s="120"/>
    </row>
    <row r="997">
      <c r="A997" s="121"/>
      <c r="B997" s="121"/>
      <c r="C997" s="121"/>
      <c r="D997" s="121"/>
      <c r="E997" s="121"/>
      <c r="F997" s="121"/>
      <c r="G997" s="121"/>
      <c r="H997" s="121"/>
      <c r="I997" s="121"/>
      <c r="J997" s="120"/>
    </row>
    <row r="998">
      <c r="A998" s="121"/>
      <c r="B998" s="121"/>
      <c r="C998" s="121"/>
      <c r="D998" s="121"/>
      <c r="E998" s="121"/>
      <c r="F998" s="121"/>
      <c r="G998" s="121"/>
      <c r="H998" s="121"/>
      <c r="I998" s="121"/>
      <c r="J998" s="120"/>
    </row>
    <row r="999">
      <c r="A999" s="121"/>
      <c r="B999" s="121"/>
      <c r="C999" s="121"/>
      <c r="D999" s="121"/>
      <c r="E999" s="121"/>
      <c r="F999" s="121"/>
      <c r="G999" s="121"/>
      <c r="H999" s="121"/>
      <c r="I999" s="121"/>
      <c r="J999" s="120"/>
    </row>
    <row r="1000">
      <c r="A1000" s="121"/>
      <c r="B1000" s="121"/>
      <c r="C1000" s="121"/>
      <c r="D1000" s="121"/>
      <c r="E1000" s="121"/>
      <c r="F1000" s="121"/>
      <c r="G1000" s="121"/>
      <c r="H1000" s="121"/>
      <c r="I1000" s="121"/>
      <c r="J1000" s="120"/>
    </row>
  </sheetData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27.63"/>
    <col customWidth="1" min="6" max="6" width="25.63"/>
    <col customWidth="1" min="15" max="15" width="25.25"/>
    <col customWidth="1" min="17" max="17" width="39.75"/>
    <col customWidth="1" min="20" max="20" width="20.38"/>
  </cols>
  <sheetData>
    <row r="1">
      <c r="A1" s="25" t="s">
        <v>0</v>
      </c>
      <c r="B1" s="25" t="s">
        <v>1</v>
      </c>
      <c r="C1" s="25" t="s">
        <v>2</v>
      </c>
      <c r="D1" s="25" t="s">
        <v>112</v>
      </c>
      <c r="E1" s="25" t="s">
        <v>4</v>
      </c>
      <c r="F1" s="25" t="s">
        <v>113</v>
      </c>
      <c r="G1" s="25" t="s">
        <v>114</v>
      </c>
      <c r="H1" s="25" t="s">
        <v>115</v>
      </c>
      <c r="I1" s="25" t="s">
        <v>116</v>
      </c>
      <c r="J1" s="25" t="s">
        <v>117</v>
      </c>
      <c r="K1" s="25" t="s">
        <v>118</v>
      </c>
      <c r="L1" s="25" t="s">
        <v>119</v>
      </c>
      <c r="M1" s="25" t="s">
        <v>120</v>
      </c>
      <c r="N1" s="25" t="s">
        <v>121</v>
      </c>
      <c r="O1" s="25" t="s">
        <v>122</v>
      </c>
      <c r="P1" s="25" t="s">
        <v>123</v>
      </c>
      <c r="Q1" s="25" t="s">
        <v>124</v>
      </c>
      <c r="R1" s="25" t="s">
        <v>125</v>
      </c>
      <c r="S1" s="25" t="s">
        <v>126</v>
      </c>
      <c r="T1" s="25" t="s">
        <v>127</v>
      </c>
      <c r="U1" s="27"/>
      <c r="V1" s="27"/>
      <c r="W1" s="27"/>
      <c r="X1" s="27"/>
      <c r="Y1" s="27"/>
      <c r="Z1" s="27"/>
    </row>
    <row r="2">
      <c r="A2" s="24">
        <v>3.0</v>
      </c>
      <c r="B2" s="24">
        <v>5.0</v>
      </c>
      <c r="C2" s="25" t="s">
        <v>5</v>
      </c>
      <c r="D2" s="25" t="s">
        <v>131</v>
      </c>
      <c r="E2" s="25" t="s">
        <v>132</v>
      </c>
      <c r="F2" s="25" t="s">
        <v>133</v>
      </c>
      <c r="G2" s="25" t="s">
        <v>134</v>
      </c>
      <c r="H2" s="25" t="s">
        <v>135</v>
      </c>
      <c r="I2" s="25" t="s">
        <v>136</v>
      </c>
      <c r="J2" s="25" t="s">
        <v>137</v>
      </c>
      <c r="K2" s="25" t="s">
        <v>138</v>
      </c>
      <c r="L2" s="25" t="s">
        <v>135</v>
      </c>
      <c r="M2" s="27"/>
      <c r="N2" s="27"/>
      <c r="O2" s="25" t="s">
        <v>1024</v>
      </c>
      <c r="P2" s="25" t="s">
        <v>140</v>
      </c>
      <c r="Q2" s="25" t="s">
        <v>1025</v>
      </c>
      <c r="R2" s="25" t="s">
        <v>1026</v>
      </c>
      <c r="S2" s="25" t="s">
        <v>1027</v>
      </c>
      <c r="T2" s="25" t="s">
        <v>144</v>
      </c>
      <c r="U2" s="27"/>
      <c r="V2" s="27"/>
      <c r="W2" s="27"/>
      <c r="X2" s="27"/>
      <c r="Y2" s="27"/>
      <c r="Z2" s="27"/>
    </row>
    <row r="3">
      <c r="A3" s="24">
        <v>3.0</v>
      </c>
      <c r="B3" s="24">
        <v>4.0</v>
      </c>
      <c r="C3" s="25" t="s">
        <v>5</v>
      </c>
      <c r="D3" s="25" t="s">
        <v>131</v>
      </c>
      <c r="E3" s="25" t="s">
        <v>132</v>
      </c>
      <c r="F3" s="25" t="s">
        <v>133</v>
      </c>
      <c r="G3" s="25" t="s">
        <v>134</v>
      </c>
      <c r="H3" s="25" t="s">
        <v>135</v>
      </c>
      <c r="I3" s="25" t="s">
        <v>136</v>
      </c>
      <c r="J3" s="25" t="s">
        <v>137</v>
      </c>
      <c r="K3" s="25" t="s">
        <v>138</v>
      </c>
      <c r="L3" s="25" t="s">
        <v>135</v>
      </c>
      <c r="M3" s="27"/>
      <c r="N3" s="27"/>
      <c r="O3" s="25" t="s">
        <v>1024</v>
      </c>
      <c r="P3" s="25" t="s">
        <v>140</v>
      </c>
      <c r="Q3" s="25" t="s">
        <v>1025</v>
      </c>
      <c r="R3" s="25" t="s">
        <v>1026</v>
      </c>
      <c r="S3" s="25" t="s">
        <v>1027</v>
      </c>
      <c r="T3" s="25" t="s">
        <v>144</v>
      </c>
      <c r="U3" s="27"/>
      <c r="V3" s="27"/>
      <c r="W3" s="27"/>
      <c r="X3" s="27"/>
      <c r="Y3" s="27"/>
      <c r="Z3" s="27"/>
    </row>
    <row r="4">
      <c r="A4" s="24">
        <v>4.0</v>
      </c>
      <c r="B4" s="24">
        <v>1.0</v>
      </c>
      <c r="C4" s="25" t="s">
        <v>5</v>
      </c>
      <c r="D4" s="25" t="s">
        <v>131</v>
      </c>
      <c r="E4" s="25" t="s">
        <v>132</v>
      </c>
      <c r="F4" s="25" t="s">
        <v>133</v>
      </c>
      <c r="G4" s="25" t="s">
        <v>134</v>
      </c>
      <c r="H4" s="25" t="s">
        <v>135</v>
      </c>
      <c r="I4" s="25" t="s">
        <v>136</v>
      </c>
      <c r="J4" s="25" t="s">
        <v>137</v>
      </c>
      <c r="K4" s="25" t="s">
        <v>138</v>
      </c>
      <c r="L4" s="25" t="s">
        <v>135</v>
      </c>
      <c r="M4" s="27"/>
      <c r="N4" s="27"/>
      <c r="O4" s="25" t="s">
        <v>1024</v>
      </c>
      <c r="P4" s="25" t="s">
        <v>140</v>
      </c>
      <c r="Q4" s="25" t="s">
        <v>1025</v>
      </c>
      <c r="R4" s="25" t="s">
        <v>1026</v>
      </c>
      <c r="S4" s="25" t="s">
        <v>1027</v>
      </c>
      <c r="T4" s="25" t="s">
        <v>144</v>
      </c>
      <c r="U4" s="27"/>
      <c r="V4" s="27"/>
      <c r="W4" s="27"/>
      <c r="X4" s="27"/>
      <c r="Y4" s="27"/>
      <c r="Z4" s="27"/>
    </row>
    <row r="5">
      <c r="A5" s="24">
        <v>4.0</v>
      </c>
      <c r="B5" s="24">
        <v>2.0</v>
      </c>
      <c r="C5" s="25" t="s">
        <v>5</v>
      </c>
      <c r="D5" s="25" t="s">
        <v>131</v>
      </c>
      <c r="E5" s="25" t="s">
        <v>132</v>
      </c>
      <c r="F5" s="25" t="s">
        <v>133</v>
      </c>
      <c r="G5" s="25" t="s">
        <v>134</v>
      </c>
      <c r="H5" s="25" t="s">
        <v>135</v>
      </c>
      <c r="I5" s="25" t="s">
        <v>136</v>
      </c>
      <c r="J5" s="25" t="s">
        <v>137</v>
      </c>
      <c r="K5" s="25" t="s">
        <v>138</v>
      </c>
      <c r="L5" s="25" t="s">
        <v>135</v>
      </c>
      <c r="M5" s="27"/>
      <c r="N5" s="27"/>
      <c r="O5" s="25" t="s">
        <v>1024</v>
      </c>
      <c r="P5" s="25" t="s">
        <v>140</v>
      </c>
      <c r="Q5" s="25" t="s">
        <v>1025</v>
      </c>
      <c r="R5" s="25" t="s">
        <v>1026</v>
      </c>
      <c r="S5" s="25" t="s">
        <v>1027</v>
      </c>
      <c r="T5" s="25" t="s">
        <v>144</v>
      </c>
      <c r="U5" s="27"/>
      <c r="V5" s="27"/>
      <c r="W5" s="27"/>
      <c r="X5" s="27"/>
      <c r="Y5" s="27"/>
      <c r="Z5" s="27"/>
    </row>
    <row r="6">
      <c r="A6" s="24">
        <v>5.0</v>
      </c>
      <c r="B6" s="24">
        <v>1.0</v>
      </c>
      <c r="C6" s="25" t="s">
        <v>5</v>
      </c>
      <c r="D6" s="25" t="s">
        <v>131</v>
      </c>
      <c r="E6" s="25" t="s">
        <v>132</v>
      </c>
      <c r="F6" s="25" t="s">
        <v>133</v>
      </c>
      <c r="G6" s="25" t="s">
        <v>134</v>
      </c>
      <c r="H6" s="25" t="s">
        <v>135</v>
      </c>
      <c r="I6" s="25" t="s">
        <v>136</v>
      </c>
      <c r="J6" s="25" t="s">
        <v>137</v>
      </c>
      <c r="K6" s="25" t="s">
        <v>138</v>
      </c>
      <c r="L6" s="25" t="s">
        <v>135</v>
      </c>
      <c r="M6" s="27"/>
      <c r="N6" s="27"/>
      <c r="O6" s="25" t="s">
        <v>1024</v>
      </c>
      <c r="P6" s="25" t="s">
        <v>140</v>
      </c>
      <c r="Q6" s="25" t="s">
        <v>1025</v>
      </c>
      <c r="R6" s="25" t="s">
        <v>1026</v>
      </c>
      <c r="S6" s="25" t="s">
        <v>1027</v>
      </c>
      <c r="T6" s="25" t="s">
        <v>144</v>
      </c>
      <c r="U6" s="27"/>
      <c r="V6" s="27"/>
      <c r="W6" s="27"/>
      <c r="X6" s="27"/>
      <c r="Y6" s="27"/>
      <c r="Z6" s="27"/>
    </row>
    <row r="7">
      <c r="A7" s="24">
        <v>5.0</v>
      </c>
      <c r="B7" s="24">
        <v>2.0</v>
      </c>
      <c r="C7" s="25" t="s">
        <v>5</v>
      </c>
      <c r="D7" s="25" t="s">
        <v>131</v>
      </c>
      <c r="E7" s="25" t="s">
        <v>132</v>
      </c>
      <c r="F7" s="25" t="s">
        <v>133</v>
      </c>
      <c r="G7" s="25" t="s">
        <v>134</v>
      </c>
      <c r="H7" s="25" t="s">
        <v>135</v>
      </c>
      <c r="I7" s="25" t="s">
        <v>136</v>
      </c>
      <c r="J7" s="25" t="s">
        <v>137</v>
      </c>
      <c r="K7" s="25" t="s">
        <v>138</v>
      </c>
      <c r="L7" s="25" t="s">
        <v>135</v>
      </c>
      <c r="M7" s="27"/>
      <c r="N7" s="27"/>
      <c r="O7" s="25" t="s">
        <v>1024</v>
      </c>
      <c r="P7" s="25" t="s">
        <v>140</v>
      </c>
      <c r="Q7" s="25" t="s">
        <v>1025</v>
      </c>
      <c r="R7" s="25" t="s">
        <v>1026</v>
      </c>
      <c r="S7" s="25" t="s">
        <v>1027</v>
      </c>
      <c r="T7" s="25" t="s">
        <v>144</v>
      </c>
      <c r="U7" s="27"/>
      <c r="V7" s="27"/>
      <c r="W7" s="27"/>
      <c r="X7" s="27"/>
      <c r="Y7" s="27"/>
      <c r="Z7" s="27"/>
    </row>
    <row r="8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min="4" max="4" width="50.88"/>
    <col customWidth="1" min="5" max="5" width="18.5"/>
    <col customWidth="1" min="6" max="6" width="34.0"/>
    <col customWidth="1" min="7" max="7" width="26.63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1028</v>
      </c>
      <c r="E2" s="39" t="s">
        <v>569</v>
      </c>
      <c r="F2" s="39" t="s">
        <v>133</v>
      </c>
      <c r="G2" s="89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89" t="str">
        <f>HYPERLINK("https://welgadigitalarchive.omeka.net/fafh","Filipino American Farmworker History Digital Archive")</f>
        <v>Filipino American Farmworker History Digital Archive</v>
      </c>
      <c r="I2" s="89" t="str">
        <f>HYPERLINK("https://www.migrationpolicy.org/article/filipino-immigrants-united-states-2016","Filipino Immigrants in the United States")</f>
        <v>Filipino Immigrants in the United States</v>
      </c>
      <c r="J2" s="89" t="str">
        <f>HYPERLINK("https://www.zinnedproject.org/news/tdih/delano-grape-strike/","Today in History: The Delano Grape Strike Begins")</f>
        <v>Today in History: The Delano Grape Strike Begins</v>
      </c>
      <c r="K2" s="90" t="str">
        <f>HYPERLINK("https://drive.google.com/file/d/1bFrBstXe4LwVU4aRr_wyO0_aVx0qTkeP/view?usp=drive_link","Timeline Worksheet ")</f>
        <v>Timeline Worksheet </v>
      </c>
      <c r="L2" s="122" t="s">
        <v>880</v>
      </c>
      <c r="M2" s="122" t="s">
        <v>881</v>
      </c>
      <c r="N2" s="123" t="s">
        <v>882</v>
      </c>
      <c r="O2" s="45" t="s">
        <v>570</v>
      </c>
      <c r="P2" s="45" t="s">
        <v>571</v>
      </c>
      <c r="Q2" s="46" t="s">
        <v>1029</v>
      </c>
      <c r="R2" s="45" t="s">
        <v>573</v>
      </c>
      <c r="S2" s="45" t="s">
        <v>574</v>
      </c>
      <c r="T2" s="45" t="s">
        <v>575</v>
      </c>
      <c r="U2" s="47" t="s">
        <v>884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1030</v>
      </c>
      <c r="E3" s="53" t="s">
        <v>581</v>
      </c>
      <c r="F3" s="53" t="s">
        <v>582</v>
      </c>
      <c r="G3" s="94" t="str">
        <f>HYPERLINK("https://exhibits.stanford.edu/riseup/feature/larry-itliong","Larry Itliong Timeline - Rise Up Exhibition")</f>
        <v>Larry Itliong Timeline - Rise Up Exhibition</v>
      </c>
      <c r="H3" s="94" t="str">
        <f>HYPERLINK("https://www.sfchronicle.com/projects/2024/larry-itliong-timeline/","Life and Legacy of Larry Itliong")</f>
        <v>Life and Legacy of Larry Itliong</v>
      </c>
      <c r="I3" s="94" t="str">
        <f>HYPERLINK("https://californiamuseum.org/inductee/larry-itliong/","Larry Itliong Photo Collection")</f>
        <v>Larry Itliong Photo Collection</v>
      </c>
      <c r="J3" s="122" t="s">
        <v>887</v>
      </c>
      <c r="K3" s="95" t="s">
        <v>1031</v>
      </c>
      <c r="L3" s="96"/>
      <c r="M3" s="59"/>
      <c r="N3" s="59"/>
      <c r="O3" s="57" t="s">
        <v>583</v>
      </c>
      <c r="P3" s="57" t="s">
        <v>584</v>
      </c>
      <c r="Q3" s="97" t="s">
        <v>1032</v>
      </c>
      <c r="R3" s="57" t="s">
        <v>586</v>
      </c>
      <c r="S3" s="57" t="s">
        <v>587</v>
      </c>
      <c r="T3" s="57" t="s">
        <v>588</v>
      </c>
      <c r="U3" s="58" t="s">
        <v>890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1033</v>
      </c>
      <c r="E4" s="39" t="s">
        <v>593</v>
      </c>
      <c r="F4" s="39" t="s">
        <v>594</v>
      </c>
      <c r="G4" s="89" t="str">
        <f t="shared" ref="G4:G5" si="1">HYPERLINK("https://libraries.ucsd.edu/farmworkermovement/gallery/","Farm Worker Movement Photo Gallery")</f>
        <v>Farm Worker Movement Photo Gallery</v>
      </c>
      <c r="H4" s="89" t="str">
        <f>HYPERLINK("https://www.loc.gov/collections/fsa-owi-black-and-white-negatives/","FSA Farm Worker Photo Collection")</f>
        <v>FSA Farm Worker Photo Collection</v>
      </c>
      <c r="I4" s="122" t="s">
        <v>892</v>
      </c>
      <c r="J4" s="124" t="s">
        <v>893</v>
      </c>
      <c r="K4" s="122" t="s">
        <v>887</v>
      </c>
      <c r="L4" s="99"/>
      <c r="M4" s="48"/>
      <c r="N4" s="48"/>
      <c r="O4" s="45" t="s">
        <v>595</v>
      </c>
      <c r="P4" s="45" t="s">
        <v>596</v>
      </c>
      <c r="Q4" s="97" t="s">
        <v>1034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1035</v>
      </c>
      <c r="E5" s="53" t="s">
        <v>606</v>
      </c>
      <c r="F5" s="53" t="s">
        <v>607</v>
      </c>
      <c r="G5" s="100" t="str">
        <f t="shared" si="1"/>
        <v>Farm Worker Movement Photo Gallery</v>
      </c>
      <c r="H5" s="100" t="str">
        <f>HYPERLINK("https://communitymurals.info/steps/mural-supplies/","Community Mural Supply Guide")</f>
        <v>Community Mural Supply Guide</v>
      </c>
      <c r="I5" s="100" t="str">
        <f>HYPERLINK("https://www.art-is-fun.com/how-to-paint-a-mural","Mural Painting Guide")</f>
        <v>Mural Painting Guide</v>
      </c>
      <c r="J5" s="100" t="str">
        <f>HYPERLINK("https://www.greenvelope.com/blog/thank-you-card-template","Thank You Card Writing Guide")</f>
        <v>Thank You Card Writing Guide</v>
      </c>
      <c r="K5" s="100" t="str">
        <f>HYPERLINK("https://create.microsoft.com/en-us/templates/thank-you","Customizable Thank You Templates")</f>
        <v>Customizable Thank You Templates</v>
      </c>
      <c r="L5" s="100" t="str">
        <f>HYPERLINK("https://organizedclassroom.com/wp-content/uploads/2022/05/1-StudentThankYouNotes-e1648047663689.jpeg","Student Thank You Notes")</f>
        <v>Student Thank You Notes</v>
      </c>
      <c r="M5" s="100" t="str">
        <f>HYPERLINK("https://www.teacherspayteachers.com/browse/free?search=thank%20you%20card%20template","Thank You Card Templates")</f>
        <v>Thank You Card Templates</v>
      </c>
      <c r="N5" s="124" t="s">
        <v>897</v>
      </c>
      <c r="O5" s="57" t="s">
        <v>608</v>
      </c>
      <c r="P5" s="57" t="s">
        <v>609</v>
      </c>
      <c r="Q5" s="64" t="s">
        <v>1036</v>
      </c>
      <c r="R5" s="57" t="s">
        <v>611</v>
      </c>
      <c r="S5" s="57" t="s">
        <v>612</v>
      </c>
      <c r="T5" s="57" t="s">
        <v>613</v>
      </c>
      <c r="U5" s="58" t="s">
        <v>899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1037</v>
      </c>
      <c r="E6" s="39" t="s">
        <v>619</v>
      </c>
      <c r="F6" s="39" t="s">
        <v>620</v>
      </c>
      <c r="G6" s="101" t="str">
        <f>HYPERLINK("https://www.loc.gov/collections/civil-rights-history-project/","Civil Rights History Photos")</f>
        <v>Civil Rights History Photos</v>
      </c>
      <c r="H6" s="101" t="str">
        <f>HYPERLINK("https://crmvet.org/images/imgcoll.htm","Civil Rights Movement Photo Collection")</f>
        <v>Civil Rights Movement Photo Collection</v>
      </c>
      <c r="I6" s="101" t="str">
        <f>HYPERLINK("https://www.readwritethink.org/classroom-resources/student-interactives/timeline","Interactive Timeline Creator")</f>
        <v>Interactive Timeline Creator</v>
      </c>
      <c r="J6" s="101" t="str">
        <f>HYPERLINK("https://libraries.ucsd.edu/farmworkermovement/TimelineWeb.pdf","Farmworker Movement
1960-1993")</f>
        <v>Farmworker Movement
1960-1993</v>
      </c>
      <c r="K6" s="102" t="s">
        <v>1038</v>
      </c>
      <c r="L6" s="102" t="s">
        <v>1039</v>
      </c>
      <c r="M6" s="123" t="s">
        <v>903</v>
      </c>
      <c r="N6" s="99"/>
      <c r="O6" s="45" t="s">
        <v>621</v>
      </c>
      <c r="P6" s="45" t="s">
        <v>622</v>
      </c>
      <c r="Q6" s="97" t="s">
        <v>1040</v>
      </c>
      <c r="R6" s="45" t="s">
        <v>624</v>
      </c>
      <c r="S6" s="45" t="s">
        <v>625</v>
      </c>
      <c r="T6" s="45" t="s">
        <v>626</v>
      </c>
      <c r="U6" s="45" t="s">
        <v>905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1041</v>
      </c>
      <c r="E7" s="53" t="s">
        <v>632</v>
      </c>
      <c r="F7" s="53" t="s">
        <v>633</v>
      </c>
      <c r="G7" s="100" t="str">
        <f>HYPERLINK("https://www.readwritethink.org/classroom-resources/student-interactives/venn-diagram","Interactive Venn Diagram Creator")</f>
        <v>Interactive Venn Diagram Creator</v>
      </c>
      <c r="H7" s="102" t="s">
        <v>1042</v>
      </c>
      <c r="I7" s="123" t="s">
        <v>908</v>
      </c>
      <c r="J7" s="123" t="s">
        <v>909</v>
      </c>
      <c r="K7" s="123" t="s">
        <v>910</v>
      </c>
      <c r="L7" s="122" t="s">
        <v>911</v>
      </c>
      <c r="M7" s="59"/>
      <c r="N7" s="59"/>
      <c r="O7" s="57" t="s">
        <v>634</v>
      </c>
      <c r="P7" s="57" t="s">
        <v>635</v>
      </c>
      <c r="Q7" s="97" t="s">
        <v>1043</v>
      </c>
      <c r="R7" s="57" t="s">
        <v>637</v>
      </c>
      <c r="S7" s="57" t="s">
        <v>638</v>
      </c>
      <c r="T7" s="57" t="s">
        <v>639</v>
      </c>
      <c r="U7" s="58" t="s">
        <v>913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1044</v>
      </c>
      <c r="E8" s="39" t="s">
        <v>645</v>
      </c>
      <c r="F8" s="39" t="s">
        <v>646</v>
      </c>
      <c r="G8" s="89" t="str">
        <f>HYPERLINK("http://libraries.ucsd.edu/farmworkermovement/","Farmworker Movement Documentation Project")</f>
        <v>Farmworker Movement Documentation Project</v>
      </c>
      <c r="H8" s="101" t="str">
        <f>HYPERLINK("https://libraries.ucsd.edu/farmworkermovement/","Digital Archive of Farm Worker Movement")</f>
        <v>Digital Archive of Farm Worker Movement</v>
      </c>
      <c r="I8" s="89" t="str">
        <f>HYPERLINK("https://littlemanila.org/stockton-connection-to-delano-grape-strike","The Stockton Connection")</f>
        <v>The Stockton Connection</v>
      </c>
      <c r="J8" s="89" t="str">
        <f>HYPERLINK("https://mexicosolidarityproject.org/voices/196/","Grape Strike! Filipino Workers Organize")</f>
        <v>Grape Strike! Filipino Workers Organize</v>
      </c>
      <c r="K8" s="89" t="str">
        <f>HYPERLINK("https://cathfamily.org/wp-content/uploads/2013/02/cf_activities_chain.pdf","Unity Chain Template")</f>
        <v>Unity Chain Template</v>
      </c>
      <c r="L8" s="89" t="str">
        <f>HYPERLINK("https://fristartmuseum.org/wp-content/uploads/202_Unity_Lesson_Plan_FINAL_with_image.pdf","Building Unity Through Art Lesson Plan")</f>
        <v>Building Unity Through Art Lesson Plan</v>
      </c>
      <c r="M8" s="48"/>
      <c r="N8" s="48"/>
      <c r="O8" s="45" t="s">
        <v>647</v>
      </c>
      <c r="P8" s="45" t="s">
        <v>648</v>
      </c>
      <c r="Q8" s="97" t="s">
        <v>1045</v>
      </c>
      <c r="R8" s="45" t="s">
        <v>650</v>
      </c>
      <c r="S8" s="45" t="s">
        <v>651</v>
      </c>
      <c r="T8" s="45" t="s">
        <v>652</v>
      </c>
      <c r="U8" s="45" t="s">
        <v>916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1046</v>
      </c>
      <c r="E9" s="53" t="s">
        <v>658</v>
      </c>
      <c r="F9" s="53" t="s">
        <v>659</v>
      </c>
      <c r="G9" s="94" t="str">
        <f>HYPERLINK("https://libraries.ucsd.edu/farmworkermovement/","Digital Archive of Farm Worker Movement")</f>
        <v>Digital Archive of Farm Worker Movement</v>
      </c>
      <c r="H9" s="96"/>
      <c r="I9" s="96"/>
      <c r="J9" s="96"/>
      <c r="K9" s="96"/>
      <c r="L9" s="96"/>
      <c r="M9" s="59"/>
      <c r="N9" s="59"/>
      <c r="O9" s="57" t="s">
        <v>660</v>
      </c>
      <c r="P9" s="57" t="s">
        <v>661</v>
      </c>
      <c r="Q9" s="97" t="s">
        <v>1047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1048</v>
      </c>
      <c r="E10" s="39" t="s">
        <v>670</v>
      </c>
      <c r="F10" s="39" t="s">
        <v>671</v>
      </c>
      <c r="G10" s="89" t="str">
        <f>HYPERLINK("https://crmvet.org/images/imgcoll.htm","Civil Rights Movement Photo Collection")</f>
        <v>Civil Rights Movement Photo Collection</v>
      </c>
      <c r="H10" s="89" t="str">
        <f>HYPERLINK("https://firstamendmentmuseum.org/wp-content/uploads/2020/09/Assembly-Coloring.pdf","First Amendment Peaceful Assembly Posters")</f>
        <v>First Amendment Peaceful Assembly Posters</v>
      </c>
      <c r="I10" s="89" t="str">
        <f>HYPERLINK("https://firstamendmentmuseum.org/wp-content/uploads/2021/02/Free-Speech-The-First-Amendment.pdf","Free Speech and the First Amendment Lessons")</f>
        <v>Free Speech and the First Amendment Lessons</v>
      </c>
      <c r="J10" s="104" t="s">
        <v>1049</v>
      </c>
      <c r="K10" s="104" t="s">
        <v>1050</v>
      </c>
      <c r="L10" s="99"/>
      <c r="M10" s="99"/>
      <c r="N10" s="99"/>
      <c r="O10" s="45" t="s">
        <v>672</v>
      </c>
      <c r="P10" s="45" t="s">
        <v>673</v>
      </c>
      <c r="Q10" s="97" t="s">
        <v>1051</v>
      </c>
      <c r="R10" s="45" t="s">
        <v>675</v>
      </c>
      <c r="S10" s="45" t="s">
        <v>676</v>
      </c>
      <c r="T10" s="45" t="s">
        <v>677</v>
      </c>
      <c r="U10" s="45" t="s">
        <v>924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1052</v>
      </c>
      <c r="E11" s="53" t="s">
        <v>682</v>
      </c>
      <c r="F11" s="53" t="s">
        <v>683</v>
      </c>
      <c r="G11" s="9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94" t="str">
        <f>HYPERLINK("https://farmworkerjustice.org/resource-library/worker-stories","Farm Worker Testimonies Archive")</f>
        <v>Farm Worker Testimonies Archive</v>
      </c>
      <c r="I11" s="96"/>
      <c r="J11" s="124" t="s">
        <v>926</v>
      </c>
      <c r="K11" s="125" t="s">
        <v>927</v>
      </c>
      <c r="L11" s="107" t="s">
        <v>928</v>
      </c>
      <c r="M11" s="107" t="s">
        <v>929</v>
      </c>
      <c r="N11" s="96"/>
      <c r="O11" s="57" t="s">
        <v>684</v>
      </c>
      <c r="P11" s="57" t="s">
        <v>685</v>
      </c>
      <c r="Q11" s="97" t="s">
        <v>1053</v>
      </c>
      <c r="R11" s="57" t="s">
        <v>687</v>
      </c>
      <c r="S11" s="57" t="s">
        <v>688</v>
      </c>
      <c r="T11" s="57" t="s">
        <v>689</v>
      </c>
      <c r="U11" s="58" t="s">
        <v>931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1054</v>
      </c>
      <c r="E12" s="39" t="s">
        <v>693</v>
      </c>
      <c r="F12" s="39" t="s">
        <v>933</v>
      </c>
      <c r="G12" s="89" t="str">
        <f>HYPERLINK("https://www.loc.gov/collections/civil-rights-history-project/","Civil Rights History Project Photos")</f>
        <v>Civil Rights History Project Photos</v>
      </c>
      <c r="H12" s="89" t="str">
        <f>HYPERLINK("https://lhrp.georgetown.edu/collections/image-galleries-the-labor-movement","Labor Movement Photo Gallery")</f>
        <v>Labor Movement Photo Gallery</v>
      </c>
      <c r="I12" s="99"/>
      <c r="J12" s="99"/>
      <c r="K12" s="99"/>
      <c r="L12" s="99"/>
      <c r="M12" s="99"/>
      <c r="N12" s="99"/>
      <c r="O12" s="45" t="s">
        <v>695</v>
      </c>
      <c r="P12" s="45" t="s">
        <v>696</v>
      </c>
      <c r="Q12" s="97" t="s">
        <v>1055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1056</v>
      </c>
      <c r="E13" s="53" t="s">
        <v>705</v>
      </c>
      <c r="F13" s="53" t="s">
        <v>937</v>
      </c>
      <c r="G13" s="94" t="str">
        <f>HYPERLINK("https://libraries.ucsd.edu/farmworkermovement/gallery/","Farm Worker Movement Photo Gallery")</f>
        <v>Farm Worker Movement Photo Gallery</v>
      </c>
      <c r="H13" s="94" t="str">
        <f>HYPERLINK("https://www.loc.gov/collections/civil-rights-history-project/","Coalition Building Resources")</f>
        <v>Coalition Building Resources</v>
      </c>
      <c r="I13" s="94" t="str">
        <f>HYPERLINK("https://americanhistory.si.edu/democracy-exhibition/vote-voice/getting-organized","Building Worker Alliances")</f>
        <v>Building Worker Alliances</v>
      </c>
      <c r="J13" s="96"/>
      <c r="K13" s="94" t="str">
        <f>HYPERLINK("https://fristartmuseum.org/wp-content/uploads/202_Unity_Lesson_Plan_FINAL_with_image.pdf","Building Unity Through Art Lesson Plan")</f>
        <v>Building Unity Through Art Lesson Plan</v>
      </c>
      <c r="L13" s="124" t="s">
        <v>938</v>
      </c>
      <c r="M13" s="96"/>
      <c r="N13" s="96"/>
      <c r="O13" s="57" t="s">
        <v>707</v>
      </c>
      <c r="P13" s="57" t="s">
        <v>708</v>
      </c>
      <c r="Q13" s="97" t="s">
        <v>1057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1058</v>
      </c>
      <c r="E14" s="39" t="s">
        <v>717</v>
      </c>
      <c r="F14" s="39" t="s">
        <v>718</v>
      </c>
      <c r="G14" s="89" t="str">
        <f>HYPERLINK("https://crmvet.org/images/imgcoll.htm","Civil Rights Movement Photo Collection")</f>
        <v>Civil Rights Movement Photo Collection</v>
      </c>
      <c r="H14" s="89" t="str">
        <f>HYPERLINK("https://www.facinghistory.org/resource-library/standing-democracy","Teaching Peaceful Protest")</f>
        <v>Teaching Peaceful Protest</v>
      </c>
      <c r="I14" s="124" t="s">
        <v>942</v>
      </c>
      <c r="J14" s="124" t="s">
        <v>943</v>
      </c>
      <c r="K14" s="99"/>
      <c r="L14" s="99"/>
      <c r="M14" s="48"/>
      <c r="N14" s="48"/>
      <c r="O14" s="45" t="s">
        <v>719</v>
      </c>
      <c r="P14" s="45" t="s">
        <v>720</v>
      </c>
      <c r="Q14" s="46" t="s">
        <v>1059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1060</v>
      </c>
      <c r="E15" s="53" t="s">
        <v>729</v>
      </c>
      <c r="F15" s="53" t="s">
        <v>947</v>
      </c>
      <c r="G15" s="94" t="str">
        <f>HYPERLINK("https://indepthnh.org/2024/11/20/larry-itliong-the-father-of-the-west-coast-labor-movement/","Larry Itliong: Father of West Coast Labor")</f>
        <v>Larry Itliong: Father of West Coast Labor</v>
      </c>
      <c r="H15" s="100" t="str">
        <f>HYPERLINK("https://www.nps.gov/people/larry-itliong.htm","Larry Itliong Profile - National Park Service")</f>
        <v>Larry Itliong Profile - National Park Service</v>
      </c>
      <c r="I15" s="126" t="s">
        <v>948</v>
      </c>
      <c r="J15" s="124" t="s">
        <v>949</v>
      </c>
      <c r="K15" s="124" t="s">
        <v>910</v>
      </c>
      <c r="L15" s="108" t="s">
        <v>950</v>
      </c>
      <c r="M15" s="59"/>
      <c r="N15" s="59"/>
      <c r="O15" s="57" t="s">
        <v>731</v>
      </c>
      <c r="P15" s="57" t="s">
        <v>732</v>
      </c>
      <c r="Q15" s="97" t="s">
        <v>1061</v>
      </c>
      <c r="R15" s="57" t="s">
        <v>734</v>
      </c>
      <c r="S15" s="57" t="s">
        <v>735</v>
      </c>
      <c r="T15" s="57" t="s">
        <v>736</v>
      </c>
      <c r="U15" s="57" t="s">
        <v>952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1062</v>
      </c>
      <c r="E16" s="39" t="s">
        <v>741</v>
      </c>
      <c r="F16" s="39" t="s">
        <v>742</v>
      </c>
      <c r="G16" s="89" t="str">
        <f>HYPERLINK("https://uniontrack.com/blog/media-depicts-labor-issues","How Media Depicts Labor Issues")</f>
        <v>How Media Depicts Labor Issues</v>
      </c>
      <c r="H16" s="89" t="str">
        <f>HYPERLINK("https://chavezfoundation.org/2024/10/31/chavez-media-combats-election-misinformation","Labor Movement Media Coverage")</f>
        <v>Labor Movement Media Coverage</v>
      </c>
      <c r="I16" s="89" t="str">
        <f>HYPERLINK("https://www.pbs.org/video/labor-day-1725217910/","PBS Labor Movement Archives")</f>
        <v>PBS Labor Movement Archives</v>
      </c>
      <c r="J16" s="89" t="str">
        <f>HYPERLINK("https://uniontrack.com/blog/the-new-labor-movement","Modern Labor Communication Strategies")</f>
        <v>Modern Labor Communication Strategies</v>
      </c>
      <c r="K16" s="104" t="s">
        <v>1063</v>
      </c>
      <c r="L16" s="102" t="s">
        <v>1064</v>
      </c>
      <c r="M16" s="48"/>
      <c r="N16" s="48"/>
      <c r="O16" s="45" t="s">
        <v>743</v>
      </c>
      <c r="P16" s="45" t="s">
        <v>744</v>
      </c>
      <c r="Q16" s="97" t="s">
        <v>1065</v>
      </c>
      <c r="R16" s="45" t="s">
        <v>746</v>
      </c>
      <c r="S16" s="45" t="s">
        <v>747</v>
      </c>
      <c r="T16" s="47" t="s">
        <v>748</v>
      </c>
      <c r="U16" s="45" t="s">
        <v>957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1066</v>
      </c>
      <c r="E17" s="53" t="s">
        <v>751</v>
      </c>
      <c r="F17" s="53" t="s">
        <v>959</v>
      </c>
      <c r="G17" s="100" t="str">
        <f>HYPERLINK("https://calasiancc.org/larry-itliong-the-filipino-labor-leader-who-changed-the-nation/","Larry Itliong's Lasting Legacy")</f>
        <v>Larry Itliong's Lasting Legacy</v>
      </c>
      <c r="H17" s="100" t="str">
        <f>HYPERLINK("https://californiamuseum.org/california-hall-of-fame/exhibitions/virtual-exhibitions/larry-itliong/","California Hall of Fame Profile")</f>
        <v>California Hall of Fame Profile</v>
      </c>
      <c r="I17" s="96"/>
      <c r="J17" s="96"/>
      <c r="K17" s="96"/>
      <c r="L17" s="96"/>
      <c r="M17" s="59"/>
      <c r="N17" s="59"/>
      <c r="O17" s="57" t="s">
        <v>753</v>
      </c>
      <c r="P17" s="57" t="s">
        <v>754</v>
      </c>
      <c r="Q17" s="97" t="s">
        <v>1067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1068</v>
      </c>
      <c r="E18" s="39" t="s">
        <v>763</v>
      </c>
      <c r="F18" s="74" t="s">
        <v>764</v>
      </c>
      <c r="G18" s="89" t="str">
        <f>HYPERLINK("https://www.loc.gov/collections/civil-rights-history-project/","Civil Rights History Project Collection")</f>
        <v>Civil Rights History Project Collection</v>
      </c>
      <c r="H18" s="89" t="str">
        <f>HYPERLINK("https://www.timetoast.com/timelines/filipino-immigration-to-america","Filipino Immigration to America Illustrated Timeline")</f>
        <v>Filipino Immigration to America Illustrated Timeline</v>
      </c>
      <c r="I18" s="89" t="str">
        <f>HYPERLINK("https://libraries.ucsd.edu/farmworkermovement/gallery/","Farm Worker Movement Photo Gallery")</f>
        <v>Farm Worker Movement Photo Gallery</v>
      </c>
      <c r="J18" s="89" t="str">
        <f>HYPERLINK("https://www.readwritethink.org/classroom-resources/student-interactives/timeline","Interactive Timeline Creator")</f>
        <v>Interactive Timeline Creator</v>
      </c>
      <c r="K18" s="99"/>
      <c r="L18" s="99"/>
      <c r="M18" s="109"/>
      <c r="N18" s="109"/>
      <c r="O18" s="39" t="s">
        <v>765</v>
      </c>
      <c r="P18" s="39" t="s">
        <v>766</v>
      </c>
      <c r="Q18" s="110" t="s">
        <v>1069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1070</v>
      </c>
      <c r="E19" s="53" t="s">
        <v>774</v>
      </c>
      <c r="F19" s="53" t="s">
        <v>775</v>
      </c>
      <c r="G19" s="94" t="str">
        <f>HYPERLINK("https://www.dol.gov/agencies/whd/data/charts","Historical Labor Statistics Database")</f>
        <v>Historical Labor Statistics Database</v>
      </c>
      <c r="H19" s="94" t="str">
        <f>HYPERLINK("https://www.bls.gov/spotlight/2012/farm_labor/","Farm Labor Statistics Archive")</f>
        <v>Farm Labor Statistics Archive</v>
      </c>
      <c r="I19" s="94" t="str">
        <f>HYPERLINK("https://farmworkerjustice.org/resource-library/","Farm Worker Primary Source Collection")</f>
        <v>Farm Worker Primary Source Collection</v>
      </c>
      <c r="J19" s="124" t="s">
        <v>966</v>
      </c>
      <c r="K19" s="124" t="s">
        <v>967</v>
      </c>
      <c r="L19" s="96"/>
      <c r="M19" s="111"/>
      <c r="N19" s="111"/>
      <c r="O19" s="53" t="s">
        <v>776</v>
      </c>
      <c r="P19" s="53" t="s">
        <v>777</v>
      </c>
      <c r="Q19" s="110" t="s">
        <v>1071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1072</v>
      </c>
      <c r="E20" s="39" t="s">
        <v>784</v>
      </c>
      <c r="F20" s="39" t="s">
        <v>972</v>
      </c>
      <c r="G20" s="89" t="str">
        <f>HYPERLINK("https://www.loc.gov/collections/civil-rights-history-project/articles-and-essays/","Movement Planning Documents")</f>
        <v>Movement Planning Documents</v>
      </c>
      <c r="H20" s="107" t="s">
        <v>33</v>
      </c>
      <c r="I20" s="104" t="s">
        <v>1073</v>
      </c>
      <c r="J20" s="124" t="s">
        <v>974</v>
      </c>
      <c r="K20" s="127" t="s">
        <v>975</v>
      </c>
      <c r="L20" s="99"/>
      <c r="M20" s="48"/>
      <c r="N20" s="48"/>
      <c r="O20" s="45" t="s">
        <v>786</v>
      </c>
      <c r="P20" s="45" t="s">
        <v>787</v>
      </c>
      <c r="Q20" s="97" t="s">
        <v>1074</v>
      </c>
      <c r="R20" s="45" t="s">
        <v>789</v>
      </c>
      <c r="S20" s="45" t="s">
        <v>790</v>
      </c>
      <c r="T20" s="45" t="s">
        <v>791</v>
      </c>
      <c r="U20" s="45" t="s">
        <v>977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1075</v>
      </c>
      <c r="E21" s="53" t="s">
        <v>796</v>
      </c>
      <c r="F21" s="53" t="s">
        <v>797</v>
      </c>
      <c r="G21" s="94" t="str">
        <f>HYPERLINK("https://libraries.ucsd.edu/farmworkermovement/essays/","Farm Worker Coalition Documents")</f>
        <v>Farm Worker Coalition Documents</v>
      </c>
      <c r="H21" s="94" t="str">
        <f>HYPERLINK("https://calisphere.org/search/?q=ITLIONG","Itliong Image Archive")</f>
        <v>Itliong Image Archive</v>
      </c>
      <c r="I21" s="94" t="str">
        <f>HYPERLINK("https://www.facinghistory.org/resource-library/teaching-strategies/save-last-word-me","Unity Analysis Tools")</f>
        <v>Unity Analysis Tools</v>
      </c>
      <c r="J21" s="108" t="s">
        <v>928</v>
      </c>
      <c r="K21" s="127" t="s">
        <v>938</v>
      </c>
      <c r="L21" s="96"/>
      <c r="M21" s="59"/>
      <c r="N21" s="59"/>
      <c r="O21" s="57" t="s">
        <v>798</v>
      </c>
      <c r="P21" s="57" t="s">
        <v>799</v>
      </c>
      <c r="Q21" s="97" t="s">
        <v>1076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1077</v>
      </c>
      <c r="E22" s="39" t="s">
        <v>809</v>
      </c>
      <c r="F22" s="39" t="s">
        <v>810</v>
      </c>
      <c r="G22" s="89" t="str">
        <f>HYPERLINK("https://www.facinghistory.org/resource-library/standing-democracy","Leadership Analysis Tools")</f>
        <v>Leadership Analysis Tools</v>
      </c>
      <c r="H22" s="107" t="s">
        <v>982</v>
      </c>
      <c r="I22" s="127" t="s">
        <v>909</v>
      </c>
      <c r="J22" s="127" t="s">
        <v>910</v>
      </c>
      <c r="K22" s="127" t="s">
        <v>983</v>
      </c>
      <c r="L22" s="99"/>
      <c r="M22" s="48"/>
      <c r="N22" s="48"/>
      <c r="O22" s="45" t="s">
        <v>811</v>
      </c>
      <c r="P22" s="45" t="s">
        <v>812</v>
      </c>
      <c r="Q22" s="97" t="s">
        <v>1078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1079</v>
      </c>
      <c r="E23" s="53" t="s">
        <v>819</v>
      </c>
      <c r="F23" s="53" t="s">
        <v>820</v>
      </c>
      <c r="G23" s="128" t="s">
        <v>495</v>
      </c>
      <c r="H23" s="127" t="s">
        <v>987</v>
      </c>
      <c r="I23" s="114" t="s">
        <v>988</v>
      </c>
      <c r="J23" s="114" t="s">
        <v>989</v>
      </c>
      <c r="K23" s="124" t="s">
        <v>990</v>
      </c>
      <c r="L23" s="124" t="s">
        <v>991</v>
      </c>
      <c r="M23" s="59"/>
      <c r="N23" s="59"/>
      <c r="O23" s="57" t="s">
        <v>821</v>
      </c>
      <c r="P23" s="57" t="s">
        <v>822</v>
      </c>
      <c r="Q23" s="97" t="s">
        <v>1080</v>
      </c>
      <c r="R23" s="57" t="s">
        <v>824</v>
      </c>
      <c r="S23" s="57" t="s">
        <v>825</v>
      </c>
      <c r="T23" s="58" t="s">
        <v>826</v>
      </c>
      <c r="U23" s="57" t="s">
        <v>993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1081</v>
      </c>
      <c r="E24" s="39" t="s">
        <v>830</v>
      </c>
      <c r="F24" s="39" t="s">
        <v>995</v>
      </c>
      <c r="G24" s="129" t="s">
        <v>512</v>
      </c>
      <c r="H24" s="89" t="str">
        <f>HYPERLINK("https://www.nlrb.gov/about-nlrb/who-we-are/our-history","National Labor
Relations Board Case Search")</f>
        <v>National Labor
Relations Board Case Search</v>
      </c>
      <c r="I24" s="108" t="s">
        <v>996</v>
      </c>
      <c r="J24" s="124" t="s">
        <v>997</v>
      </c>
      <c r="K24" s="99"/>
      <c r="L24" s="99"/>
      <c r="M24" s="48"/>
      <c r="N24" s="48"/>
      <c r="O24" s="45" t="s">
        <v>832</v>
      </c>
      <c r="P24" s="45" t="s">
        <v>833</v>
      </c>
      <c r="Q24" s="97" t="s">
        <v>1082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1083</v>
      </c>
      <c r="E25" s="53" t="s">
        <v>843</v>
      </c>
      <c r="F25" s="53" t="s">
        <v>844</v>
      </c>
      <c r="G25" s="94" t="str">
        <f>HYPERLINK("https://www.bls.gov/news.release/union2.nr0.htm","Current Union Statistics")</f>
        <v>Current Union Statistics</v>
      </c>
      <c r="H25" s="94" t="str">
        <f>HYPERLINK("https://www.dol.gov/agencies/whd/data","Modern Labor Data")</f>
        <v>Modern Labor Data</v>
      </c>
      <c r="I25" s="124" t="s">
        <v>1001</v>
      </c>
      <c r="J25" s="96"/>
      <c r="K25" s="96"/>
      <c r="L25" s="96"/>
      <c r="M25" s="59"/>
      <c r="N25" s="59"/>
      <c r="O25" s="57" t="s">
        <v>845</v>
      </c>
      <c r="P25" s="57" t="s">
        <v>846</v>
      </c>
      <c r="Q25" s="97" t="s">
        <v>1084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dataValidations>
    <dataValidation type="list" allowBlank="1" showErrorMessage="1" sqref="K11">
      <formula1>"Everything you didnt know about Filipino American History | Breaking The Tabo | Season 1 | Episode 4"</formula1>
    </dataValidation>
  </dataValidations>
  <hyperlinks>
    <hyperlink r:id="rId1" ref="L2"/>
    <hyperlink r:id="rId2" ref="M2"/>
    <hyperlink r:id="rId3" ref="N2"/>
    <hyperlink r:id="rId4" ref="J3"/>
    <hyperlink r:id="rId5" ref="K3"/>
    <hyperlink r:id="rId6" ref="I4"/>
    <hyperlink r:id="rId7" ref="J4"/>
    <hyperlink r:id="rId8" ref="K4"/>
    <hyperlink r:id="rId9" ref="N5"/>
    <hyperlink r:id="rId10" ref="Q5"/>
    <hyperlink r:id="rId11" ref="K6"/>
    <hyperlink r:id="rId12" ref="L6"/>
    <hyperlink r:id="rId13" ref="M6"/>
    <hyperlink r:id="rId14" ref="H7"/>
    <hyperlink r:id="rId15" location=":~:text=Itliong%20was%20born%20on%20October,became%20a%20farmworker%20in%20California" ref="I7"/>
    <hyperlink r:id="rId16" ref="J7"/>
    <hyperlink r:id="rId17" location=":~:text=Itliong%20was%20born%20on%20October,became%20a%20farmworker%20in%20California" ref="K7"/>
    <hyperlink r:id="rId18" ref="L7"/>
    <hyperlink r:id="rId19" ref="J10"/>
    <hyperlink r:id="rId20" ref="K10"/>
    <hyperlink r:id="rId21" ref="J11"/>
    <hyperlink r:id="rId22" ref="K11"/>
    <hyperlink r:id="rId23" ref="L11"/>
    <hyperlink r:id="rId24" ref="M11"/>
    <hyperlink r:id="rId25" ref="L13"/>
    <hyperlink r:id="rId26" ref="I14"/>
    <hyperlink r:id="rId27" location=":~:text=The%20First%20Amendment%20grants%20everyone,assemble%20peacefully%20and%20without%20violence" ref="J14"/>
    <hyperlink r:id="rId28" ref="I15"/>
    <hyperlink r:id="rId29" ref="J15"/>
    <hyperlink r:id="rId30" location=":~:text=Itliong%20was%20born%20on%20October,became%20a%20farmworker%20in%20California" ref="K15"/>
    <hyperlink r:id="rId31" ref="L15"/>
    <hyperlink r:id="rId32" ref="K16"/>
    <hyperlink r:id="rId33" ref="L16"/>
    <hyperlink r:id="rId34" ref="J19"/>
    <hyperlink r:id="rId35" ref="K19"/>
    <hyperlink r:id="rId36" ref="H20"/>
    <hyperlink r:id="rId37" ref="I20"/>
    <hyperlink r:id="rId38" ref="J20"/>
    <hyperlink r:id="rId39" ref="K20"/>
    <hyperlink r:id="rId40" ref="J21"/>
    <hyperlink r:id="rId41" ref="K21"/>
    <hyperlink r:id="rId42" ref="H22"/>
    <hyperlink r:id="rId43" ref="I22"/>
    <hyperlink r:id="rId44" location=":~:text=Itliong%20was%20born%20on%20October,became%20a%20farmworker%20in%20California" ref="J22"/>
    <hyperlink r:id="rId45" ref="K22"/>
    <hyperlink r:id="rId46" ref="G23"/>
    <hyperlink r:id="rId47" ref="H23"/>
    <hyperlink r:id="rId48" ref="I23"/>
    <hyperlink r:id="rId49" ref="J23"/>
    <hyperlink r:id="rId50" ref="K23"/>
    <hyperlink r:id="rId51" ref="L23"/>
    <hyperlink r:id="rId52" ref="G24"/>
    <hyperlink r:id="rId53" ref="I24"/>
    <hyperlink r:id="rId54" ref="J24"/>
    <hyperlink r:id="rId55" ref="I25"/>
  </hyperlinks>
  <drawing r:id="rId56"/>
  <tableParts count="1">
    <tablePart r:id="rId58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min="4" max="4" width="50.88"/>
    <col customWidth="1" min="5" max="5" width="18.5"/>
    <col customWidth="1" min="6" max="6" width="34.0"/>
    <col customWidth="1" min="7" max="7" width="26.63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1085</v>
      </c>
      <c r="E2" s="39" t="s">
        <v>569</v>
      </c>
      <c r="F2" s="39" t="s">
        <v>133</v>
      </c>
      <c r="G2" s="89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89" t="str">
        <f>HYPERLINK("https://welgadigitalarchive.omeka.net/fafh","Filipino American Farmworker History Digital Archive")</f>
        <v>Filipino American Farmworker History Digital Archive</v>
      </c>
      <c r="I2" s="89" t="str">
        <f>HYPERLINK("https://www.migrationpolicy.org/article/filipino-immigrants-united-states-2016","Filipino Immigrants in the United States")</f>
        <v>Filipino Immigrants in the United States</v>
      </c>
      <c r="J2" s="89" t="str">
        <f>HYPERLINK("https://www.zinnedproject.org/news/tdih/delano-grape-strike/","Today in History: The Delano Grape Strike Begins")</f>
        <v>Today in History: The Delano Grape Strike Begins</v>
      </c>
      <c r="K2" s="90" t="str">
        <f>HYPERLINK("https://drive.google.com/file/d/1bFrBstXe4LwVU4aRr_wyO0_aVx0qTkeP/view?usp=drive_link","Timeline Worksheet ")</f>
        <v>Timeline Worksheet </v>
      </c>
      <c r="L2" s="122" t="s">
        <v>880</v>
      </c>
      <c r="M2" s="122" t="s">
        <v>881</v>
      </c>
      <c r="N2" s="123" t="s">
        <v>882</v>
      </c>
      <c r="O2" s="45" t="s">
        <v>570</v>
      </c>
      <c r="P2" s="45" t="s">
        <v>571</v>
      </c>
      <c r="Q2" s="46" t="s">
        <v>1086</v>
      </c>
      <c r="R2" s="45" t="s">
        <v>573</v>
      </c>
      <c r="S2" s="45" t="s">
        <v>574</v>
      </c>
      <c r="T2" s="45" t="s">
        <v>575</v>
      </c>
      <c r="U2" s="47" t="s">
        <v>884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1087</v>
      </c>
      <c r="E3" s="53" t="s">
        <v>581</v>
      </c>
      <c r="F3" s="53" t="s">
        <v>582</v>
      </c>
      <c r="G3" s="94" t="str">
        <f>HYPERLINK("https://exhibits.stanford.edu/riseup/feature/larry-itliong","Larry Itliong Timeline - Rise Up Exhibition")</f>
        <v>Larry Itliong Timeline - Rise Up Exhibition</v>
      </c>
      <c r="H3" s="94" t="str">
        <f>HYPERLINK("https://www.sfchronicle.com/projects/2024/larry-itliong-timeline/","Life and Legacy of Larry Itliong")</f>
        <v>Life and Legacy of Larry Itliong</v>
      </c>
      <c r="I3" s="94" t="str">
        <f>HYPERLINK("https://californiamuseum.org/inductee/larry-itliong/","Larry Itliong Photo Collection")</f>
        <v>Larry Itliong Photo Collection</v>
      </c>
      <c r="J3" s="122" t="s">
        <v>887</v>
      </c>
      <c r="K3" s="130" t="s">
        <v>1088</v>
      </c>
      <c r="L3" s="96"/>
      <c r="M3" s="59"/>
      <c r="N3" s="59"/>
      <c r="O3" s="57" t="s">
        <v>583</v>
      </c>
      <c r="P3" s="57" t="s">
        <v>584</v>
      </c>
      <c r="Q3" s="97" t="s">
        <v>1089</v>
      </c>
      <c r="R3" s="57" t="s">
        <v>586</v>
      </c>
      <c r="S3" s="57" t="s">
        <v>587</v>
      </c>
      <c r="T3" s="57" t="s">
        <v>588</v>
      </c>
      <c r="U3" s="58" t="s">
        <v>890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1090</v>
      </c>
      <c r="E4" s="39" t="s">
        <v>593</v>
      </c>
      <c r="F4" s="39" t="s">
        <v>594</v>
      </c>
      <c r="G4" s="89" t="str">
        <f t="shared" ref="G4:G5" si="1">HYPERLINK("https://libraries.ucsd.edu/farmworkermovement/gallery/","Farm Worker Movement Photo Gallery")</f>
        <v>Farm Worker Movement Photo Gallery</v>
      </c>
      <c r="H4" s="89" t="str">
        <f>HYPERLINK("https://www.loc.gov/collections/fsa-owi-black-and-white-negatives/","FSA Farm Worker Photo Collection")</f>
        <v>FSA Farm Worker Photo Collection</v>
      </c>
      <c r="I4" s="122" t="s">
        <v>892</v>
      </c>
      <c r="J4" s="124" t="s">
        <v>893</v>
      </c>
      <c r="K4" s="122" t="s">
        <v>887</v>
      </c>
      <c r="L4" s="99"/>
      <c r="M4" s="48"/>
      <c r="N4" s="48"/>
      <c r="O4" s="45" t="s">
        <v>595</v>
      </c>
      <c r="P4" s="45" t="s">
        <v>596</v>
      </c>
      <c r="Q4" s="97" t="s">
        <v>1091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1092</v>
      </c>
      <c r="E5" s="53" t="s">
        <v>606</v>
      </c>
      <c r="F5" s="53" t="s">
        <v>607</v>
      </c>
      <c r="G5" s="100" t="str">
        <f t="shared" si="1"/>
        <v>Farm Worker Movement Photo Gallery</v>
      </c>
      <c r="H5" s="100" t="str">
        <f>HYPERLINK("https://communitymurals.info/steps/mural-supplies/","Community Mural Supply Guide")</f>
        <v>Community Mural Supply Guide</v>
      </c>
      <c r="I5" s="100" t="str">
        <f>HYPERLINK("https://www.art-is-fun.com/how-to-paint-a-mural","Mural Painting Guide")</f>
        <v>Mural Painting Guide</v>
      </c>
      <c r="J5" s="100" t="str">
        <f>HYPERLINK("https://www.greenvelope.com/blog/thank-you-card-template","Thank You Card Writing Guide")</f>
        <v>Thank You Card Writing Guide</v>
      </c>
      <c r="K5" s="100" t="str">
        <f>HYPERLINK("https://create.microsoft.com/en-us/templates/thank-you","Customizable Thank You Templates")</f>
        <v>Customizable Thank You Templates</v>
      </c>
      <c r="L5" s="100" t="str">
        <f>HYPERLINK("https://organizedclassroom.com/wp-content/uploads/2022/05/1-StudentThankYouNotes-e1648047663689.jpeg","Student Thank You Notes")</f>
        <v>Student Thank You Notes</v>
      </c>
      <c r="M5" s="100" t="str">
        <f>HYPERLINK("https://www.teacherspayteachers.com/browse/free?search=thank%20you%20card%20template","Thank You Card Templates")</f>
        <v>Thank You Card Templates</v>
      </c>
      <c r="N5" s="124" t="s">
        <v>897</v>
      </c>
      <c r="O5" s="57" t="s">
        <v>608</v>
      </c>
      <c r="P5" s="57" t="s">
        <v>609</v>
      </c>
      <c r="Q5" s="64" t="s">
        <v>1093</v>
      </c>
      <c r="R5" s="57" t="s">
        <v>611</v>
      </c>
      <c r="S5" s="57" t="s">
        <v>612</v>
      </c>
      <c r="T5" s="57" t="s">
        <v>613</v>
      </c>
      <c r="U5" s="58" t="s">
        <v>899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1094</v>
      </c>
      <c r="E6" s="39" t="s">
        <v>619</v>
      </c>
      <c r="F6" s="39" t="s">
        <v>620</v>
      </c>
      <c r="G6" s="101" t="str">
        <f>HYPERLINK("https://www.loc.gov/collections/civil-rights-history-project/","Civil Rights History Photos")</f>
        <v>Civil Rights History Photos</v>
      </c>
      <c r="H6" s="101" t="str">
        <f>HYPERLINK("https://crmvet.org/images/imgcoll.htm","Civil Rights Movement Photo Collection")</f>
        <v>Civil Rights Movement Photo Collection</v>
      </c>
      <c r="I6" s="101" t="str">
        <f>HYPERLINK("https://www.readwritethink.org/classroom-resources/student-interactives/timeline","Interactive Timeline Creator")</f>
        <v>Interactive Timeline Creator</v>
      </c>
      <c r="J6" s="101" t="str">
        <f>HYPERLINK("https://libraries.ucsd.edu/farmworkermovement/TimelineWeb.pdf","Farmworker Movement
1960-1993")</f>
        <v>Farmworker Movement
1960-1993</v>
      </c>
      <c r="K6" s="123" t="s">
        <v>1095</v>
      </c>
      <c r="L6" s="123" t="s">
        <v>1096</v>
      </c>
      <c r="M6" s="123" t="s">
        <v>903</v>
      </c>
      <c r="N6" s="99"/>
      <c r="O6" s="45" t="s">
        <v>621</v>
      </c>
      <c r="P6" s="45" t="s">
        <v>622</v>
      </c>
      <c r="Q6" s="97" t="s">
        <v>1097</v>
      </c>
      <c r="R6" s="45" t="s">
        <v>624</v>
      </c>
      <c r="S6" s="45" t="s">
        <v>625</v>
      </c>
      <c r="T6" s="45" t="s">
        <v>626</v>
      </c>
      <c r="U6" s="45" t="s">
        <v>905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1098</v>
      </c>
      <c r="E7" s="53" t="s">
        <v>632</v>
      </c>
      <c r="F7" s="53" t="s">
        <v>633</v>
      </c>
      <c r="G7" s="100" t="str">
        <f>HYPERLINK("https://www.readwritethink.org/classroom-resources/student-interactives/venn-diagram","Interactive Venn Diagram Creator")</f>
        <v>Interactive Venn Diagram Creator</v>
      </c>
      <c r="H7" s="123" t="s">
        <v>1099</v>
      </c>
      <c r="I7" s="123" t="s">
        <v>908</v>
      </c>
      <c r="J7" s="123" t="s">
        <v>909</v>
      </c>
      <c r="K7" s="123" t="s">
        <v>910</v>
      </c>
      <c r="L7" s="122" t="s">
        <v>911</v>
      </c>
      <c r="M7" s="59"/>
      <c r="N7" s="59"/>
      <c r="O7" s="57" t="s">
        <v>634</v>
      </c>
      <c r="P7" s="57" t="s">
        <v>635</v>
      </c>
      <c r="Q7" s="97" t="s">
        <v>1100</v>
      </c>
      <c r="R7" s="57" t="s">
        <v>637</v>
      </c>
      <c r="S7" s="57" t="s">
        <v>638</v>
      </c>
      <c r="T7" s="57" t="s">
        <v>639</v>
      </c>
      <c r="U7" s="58" t="s">
        <v>913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1101</v>
      </c>
      <c r="E8" s="39" t="s">
        <v>645</v>
      </c>
      <c r="F8" s="39" t="s">
        <v>646</v>
      </c>
      <c r="G8" s="89" t="str">
        <f>HYPERLINK("http://libraries.ucsd.edu/farmworkermovement/","Farmworker Movement Documentation Project")</f>
        <v>Farmworker Movement Documentation Project</v>
      </c>
      <c r="H8" s="101" t="str">
        <f>HYPERLINK("https://libraries.ucsd.edu/farmworkermovement/","Digital Archive of Farm Worker Movement")</f>
        <v>Digital Archive of Farm Worker Movement</v>
      </c>
      <c r="I8" s="89" t="str">
        <f>HYPERLINK("https://littlemanila.org/stockton-connection-to-delano-grape-strike","The Stockton Connection")</f>
        <v>The Stockton Connection</v>
      </c>
      <c r="J8" s="89" t="str">
        <f>HYPERLINK("https://mexicosolidarityproject.org/voices/196/","Grape Strike! Filipino Workers Organize")</f>
        <v>Grape Strike! Filipino Workers Organize</v>
      </c>
      <c r="K8" s="89" t="str">
        <f>HYPERLINK("https://cathfamily.org/wp-content/uploads/2013/02/cf_activities_chain.pdf","Unity Chain Template")</f>
        <v>Unity Chain Template</v>
      </c>
      <c r="L8" s="89" t="str">
        <f>HYPERLINK("https://fristartmuseum.org/wp-content/uploads/202_Unity_Lesson_Plan_FINAL_with_image.pdf","Building Unity Through Art Lesson Plan")</f>
        <v>Building Unity Through Art Lesson Plan</v>
      </c>
      <c r="M8" s="48"/>
      <c r="N8" s="48"/>
      <c r="O8" s="45" t="s">
        <v>647</v>
      </c>
      <c r="P8" s="45" t="s">
        <v>648</v>
      </c>
      <c r="Q8" s="97" t="s">
        <v>1102</v>
      </c>
      <c r="R8" s="45" t="s">
        <v>650</v>
      </c>
      <c r="S8" s="45" t="s">
        <v>651</v>
      </c>
      <c r="T8" s="45" t="s">
        <v>652</v>
      </c>
      <c r="U8" s="45" t="s">
        <v>916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1103</v>
      </c>
      <c r="E9" s="53" t="s">
        <v>658</v>
      </c>
      <c r="F9" s="53" t="s">
        <v>659</v>
      </c>
      <c r="G9" s="94" t="str">
        <f>HYPERLINK("https://libraries.ucsd.edu/farmworkermovement/","Digital Archive of Farm Worker Movement")</f>
        <v>Digital Archive of Farm Worker Movement</v>
      </c>
      <c r="H9" s="96"/>
      <c r="I9" s="96"/>
      <c r="J9" s="96"/>
      <c r="K9" s="96"/>
      <c r="L9" s="96"/>
      <c r="M9" s="59"/>
      <c r="N9" s="59"/>
      <c r="O9" s="57" t="s">
        <v>660</v>
      </c>
      <c r="P9" s="57" t="s">
        <v>661</v>
      </c>
      <c r="Q9" s="97" t="s">
        <v>1104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1105</v>
      </c>
      <c r="E10" s="39" t="s">
        <v>670</v>
      </c>
      <c r="F10" s="39" t="s">
        <v>671</v>
      </c>
      <c r="G10" s="89" t="str">
        <f>HYPERLINK("https://crmvet.org/images/imgcoll.htm","Civil Rights Movement Photo Collection")</f>
        <v>Civil Rights Movement Photo Collection</v>
      </c>
      <c r="H10" s="89" t="str">
        <f>HYPERLINK("https://firstamendmentmuseum.org/wp-content/uploads/2020/09/Assembly-Coloring.pdf","First Amendment Peaceful Assembly Posters")</f>
        <v>First Amendment Peaceful Assembly Posters</v>
      </c>
      <c r="I10" s="89" t="str">
        <f>HYPERLINK("https://firstamendmentmuseum.org/wp-content/uploads/2021/02/Free-Speech-The-First-Amendment.pdf","Free Speech and the First Amendment Lessons")</f>
        <v>Free Speech and the First Amendment Lessons</v>
      </c>
      <c r="J10" s="124" t="s">
        <v>1106</v>
      </c>
      <c r="K10" s="124" t="s">
        <v>1107</v>
      </c>
      <c r="L10" s="99"/>
      <c r="M10" s="99"/>
      <c r="N10" s="99"/>
      <c r="O10" s="45" t="s">
        <v>672</v>
      </c>
      <c r="P10" s="45" t="s">
        <v>673</v>
      </c>
      <c r="Q10" s="97" t="s">
        <v>1108</v>
      </c>
      <c r="R10" s="45" t="s">
        <v>675</v>
      </c>
      <c r="S10" s="45" t="s">
        <v>676</v>
      </c>
      <c r="T10" s="45" t="s">
        <v>677</v>
      </c>
      <c r="U10" s="45" t="s">
        <v>924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1109</v>
      </c>
      <c r="E11" s="53" t="s">
        <v>682</v>
      </c>
      <c r="F11" s="53" t="s">
        <v>683</v>
      </c>
      <c r="G11" s="9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94" t="str">
        <f>HYPERLINK("https://farmworkerjustice.org/resource-library/worker-stories","Farm Worker Testimonies Archive")</f>
        <v>Farm Worker Testimonies Archive</v>
      </c>
      <c r="I11" s="96"/>
      <c r="J11" s="124" t="s">
        <v>926</v>
      </c>
      <c r="K11" s="125" t="s">
        <v>927</v>
      </c>
      <c r="L11" s="131" t="s">
        <v>928</v>
      </c>
      <c r="M11" s="131" t="s">
        <v>929</v>
      </c>
      <c r="N11" s="96"/>
      <c r="O11" s="57" t="s">
        <v>684</v>
      </c>
      <c r="P11" s="57" t="s">
        <v>685</v>
      </c>
      <c r="Q11" s="97" t="s">
        <v>1110</v>
      </c>
      <c r="R11" s="57" t="s">
        <v>687</v>
      </c>
      <c r="S11" s="57" t="s">
        <v>688</v>
      </c>
      <c r="T11" s="57" t="s">
        <v>689</v>
      </c>
      <c r="U11" s="58" t="s">
        <v>931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1111</v>
      </c>
      <c r="E12" s="39" t="s">
        <v>693</v>
      </c>
      <c r="F12" s="39" t="s">
        <v>933</v>
      </c>
      <c r="G12" s="89" t="str">
        <f>HYPERLINK("https://www.loc.gov/collections/civil-rights-history-project/","Civil Rights History Project Photos")</f>
        <v>Civil Rights History Project Photos</v>
      </c>
      <c r="H12" s="89" t="str">
        <f>HYPERLINK("https://lhrp.georgetown.edu/collections/image-galleries-the-labor-movement","Labor Movement Photo Gallery")</f>
        <v>Labor Movement Photo Gallery</v>
      </c>
      <c r="I12" s="99"/>
      <c r="J12" s="99"/>
      <c r="K12" s="99"/>
      <c r="L12" s="99"/>
      <c r="M12" s="99"/>
      <c r="N12" s="99"/>
      <c r="O12" s="45" t="s">
        <v>695</v>
      </c>
      <c r="P12" s="45" t="s">
        <v>696</v>
      </c>
      <c r="Q12" s="97" t="s">
        <v>1112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1113</v>
      </c>
      <c r="E13" s="53" t="s">
        <v>705</v>
      </c>
      <c r="F13" s="53" t="s">
        <v>937</v>
      </c>
      <c r="G13" s="94" t="str">
        <f>HYPERLINK("https://libraries.ucsd.edu/farmworkermovement/gallery/","Farm Worker Movement Photo Gallery")</f>
        <v>Farm Worker Movement Photo Gallery</v>
      </c>
      <c r="H13" s="94" t="str">
        <f>HYPERLINK("https://www.loc.gov/collections/civil-rights-history-project/","Coalition Building Resources")</f>
        <v>Coalition Building Resources</v>
      </c>
      <c r="I13" s="94" t="str">
        <f>HYPERLINK("https://americanhistory.si.edu/democracy-exhibition/vote-voice/getting-organized","Building Worker Alliances")</f>
        <v>Building Worker Alliances</v>
      </c>
      <c r="J13" s="96"/>
      <c r="K13" s="94" t="str">
        <f>HYPERLINK("https://fristartmuseum.org/wp-content/uploads/202_Unity_Lesson_Plan_FINAL_with_image.pdf","Building Unity Through Art Lesson Plan")</f>
        <v>Building Unity Through Art Lesson Plan</v>
      </c>
      <c r="L13" s="124" t="s">
        <v>938</v>
      </c>
      <c r="M13" s="96"/>
      <c r="N13" s="96"/>
      <c r="O13" s="57" t="s">
        <v>707</v>
      </c>
      <c r="P13" s="57" t="s">
        <v>708</v>
      </c>
      <c r="Q13" s="97" t="s">
        <v>1114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1115</v>
      </c>
      <c r="E14" s="39" t="s">
        <v>717</v>
      </c>
      <c r="F14" s="39" t="s">
        <v>718</v>
      </c>
      <c r="G14" s="89" t="str">
        <f>HYPERLINK("https://crmvet.org/images/imgcoll.htm","Civil Rights Movement Photo Collection")</f>
        <v>Civil Rights Movement Photo Collection</v>
      </c>
      <c r="H14" s="89" t="str">
        <f>HYPERLINK("https://www.facinghistory.org/resource-library/standing-democracy","Teaching Peaceful Protest")</f>
        <v>Teaching Peaceful Protest</v>
      </c>
      <c r="I14" s="124" t="s">
        <v>942</v>
      </c>
      <c r="J14" s="124" t="s">
        <v>943</v>
      </c>
      <c r="K14" s="99"/>
      <c r="L14" s="99"/>
      <c r="M14" s="48"/>
      <c r="N14" s="48"/>
      <c r="O14" s="45" t="s">
        <v>719</v>
      </c>
      <c r="P14" s="45" t="s">
        <v>720</v>
      </c>
      <c r="Q14" s="46" t="s">
        <v>1116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1117</v>
      </c>
      <c r="E15" s="53" t="s">
        <v>729</v>
      </c>
      <c r="F15" s="53" t="s">
        <v>947</v>
      </c>
      <c r="G15" s="94" t="str">
        <f>HYPERLINK("https://indepthnh.org/2024/11/20/larry-itliong-the-father-of-the-west-coast-labor-movement/","Larry Itliong: Father of West Coast Labor")</f>
        <v>Larry Itliong: Father of West Coast Labor</v>
      </c>
      <c r="H15" s="100" t="str">
        <f>HYPERLINK("https://www.nps.gov/people/larry-itliong.htm","Larry Itliong Profile - National Park Service")</f>
        <v>Larry Itliong Profile - National Park Service</v>
      </c>
      <c r="I15" s="126" t="s">
        <v>948</v>
      </c>
      <c r="J15" s="124" t="s">
        <v>949</v>
      </c>
      <c r="K15" s="124" t="s">
        <v>910</v>
      </c>
      <c r="L15" s="124" t="s">
        <v>950</v>
      </c>
      <c r="M15" s="59"/>
      <c r="N15" s="59"/>
      <c r="O15" s="57" t="s">
        <v>731</v>
      </c>
      <c r="P15" s="57" t="s">
        <v>732</v>
      </c>
      <c r="Q15" s="97" t="s">
        <v>1118</v>
      </c>
      <c r="R15" s="57" t="s">
        <v>734</v>
      </c>
      <c r="S15" s="57" t="s">
        <v>735</v>
      </c>
      <c r="T15" s="57" t="s">
        <v>736</v>
      </c>
      <c r="U15" s="57" t="s">
        <v>952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1119</v>
      </c>
      <c r="E16" s="39" t="s">
        <v>741</v>
      </c>
      <c r="F16" s="39" t="s">
        <v>742</v>
      </c>
      <c r="G16" s="89" t="str">
        <f>HYPERLINK("https://uniontrack.com/blog/media-depicts-labor-issues","How Media Depicts Labor Issues")</f>
        <v>How Media Depicts Labor Issues</v>
      </c>
      <c r="H16" s="89" t="str">
        <f>HYPERLINK("https://chavezfoundation.org/2024/10/31/chavez-media-combats-election-misinformation","Labor Movement Media Coverage")</f>
        <v>Labor Movement Media Coverage</v>
      </c>
      <c r="I16" s="89" t="str">
        <f>HYPERLINK("https://www.pbs.org/video/labor-day-1725217910/","PBS Labor Movement Archives")</f>
        <v>PBS Labor Movement Archives</v>
      </c>
      <c r="J16" s="89" t="str">
        <f>HYPERLINK("https://uniontrack.com/blog/the-new-labor-movement","Modern Labor Communication Strategies")</f>
        <v>Modern Labor Communication Strategies</v>
      </c>
      <c r="K16" s="124" t="s">
        <v>1120</v>
      </c>
      <c r="L16" s="123" t="s">
        <v>1121</v>
      </c>
      <c r="M16" s="48"/>
      <c r="N16" s="48"/>
      <c r="O16" s="45" t="s">
        <v>743</v>
      </c>
      <c r="P16" s="45" t="s">
        <v>744</v>
      </c>
      <c r="Q16" s="97" t="s">
        <v>1122</v>
      </c>
      <c r="R16" s="45" t="s">
        <v>746</v>
      </c>
      <c r="S16" s="45" t="s">
        <v>747</v>
      </c>
      <c r="T16" s="47" t="s">
        <v>748</v>
      </c>
      <c r="U16" s="45" t="s">
        <v>957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1123</v>
      </c>
      <c r="E17" s="53" t="s">
        <v>751</v>
      </c>
      <c r="F17" s="53" t="s">
        <v>959</v>
      </c>
      <c r="G17" s="100" t="str">
        <f>HYPERLINK("https://calasiancc.org/larry-itliong-the-filipino-labor-leader-who-changed-the-nation/","Larry Itliong's Lasting Legacy")</f>
        <v>Larry Itliong's Lasting Legacy</v>
      </c>
      <c r="H17" s="100" t="str">
        <f>HYPERLINK("https://californiamuseum.org/california-hall-of-fame/exhibitions/virtual-exhibitions/larry-itliong/","California Hall of Fame Profile")</f>
        <v>California Hall of Fame Profile</v>
      </c>
      <c r="I17" s="96"/>
      <c r="J17" s="96"/>
      <c r="K17" s="96"/>
      <c r="L17" s="96"/>
      <c r="M17" s="59"/>
      <c r="N17" s="59"/>
      <c r="O17" s="57" t="s">
        <v>753</v>
      </c>
      <c r="P17" s="57" t="s">
        <v>754</v>
      </c>
      <c r="Q17" s="97" t="s">
        <v>1124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1125</v>
      </c>
      <c r="E18" s="39" t="s">
        <v>763</v>
      </c>
      <c r="F18" s="74" t="s">
        <v>764</v>
      </c>
      <c r="G18" s="89" t="str">
        <f>HYPERLINK("https://www.loc.gov/collections/civil-rights-history-project/","Civil Rights History Project Collection")</f>
        <v>Civil Rights History Project Collection</v>
      </c>
      <c r="H18" s="89" t="str">
        <f>HYPERLINK("https://www.timetoast.com/timelines/filipino-immigration-to-america","Filipino Immigration to America Illustrated Timeline")</f>
        <v>Filipino Immigration to America Illustrated Timeline</v>
      </c>
      <c r="I18" s="89" t="str">
        <f>HYPERLINK("https://libraries.ucsd.edu/farmworkermovement/gallery/","Farm Worker Movement Photo Gallery")</f>
        <v>Farm Worker Movement Photo Gallery</v>
      </c>
      <c r="J18" s="89" t="str">
        <f>HYPERLINK("https://www.readwritethink.org/classroom-resources/student-interactives/timeline","Interactive Timeline Creator")</f>
        <v>Interactive Timeline Creator</v>
      </c>
      <c r="K18" s="99"/>
      <c r="L18" s="99"/>
      <c r="M18" s="109"/>
      <c r="N18" s="109"/>
      <c r="O18" s="39" t="s">
        <v>765</v>
      </c>
      <c r="P18" s="39" t="s">
        <v>766</v>
      </c>
      <c r="Q18" s="110" t="s">
        <v>1126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1127</v>
      </c>
      <c r="E19" s="53" t="s">
        <v>774</v>
      </c>
      <c r="F19" s="53" t="s">
        <v>775</v>
      </c>
      <c r="G19" s="94" t="str">
        <f>HYPERLINK("https://www.dol.gov/agencies/whd/data/charts","Historical Labor Statistics Database")</f>
        <v>Historical Labor Statistics Database</v>
      </c>
      <c r="H19" s="94" t="str">
        <f>HYPERLINK("https://www.bls.gov/spotlight/2012/farm_labor/","Farm Labor Statistics Archive")</f>
        <v>Farm Labor Statistics Archive</v>
      </c>
      <c r="I19" s="94" t="str">
        <f>HYPERLINK("https://farmworkerjustice.org/resource-library/","Farm Worker Primary Source Collection")</f>
        <v>Farm Worker Primary Source Collection</v>
      </c>
      <c r="J19" s="124" t="s">
        <v>966</v>
      </c>
      <c r="K19" s="124" t="s">
        <v>967</v>
      </c>
      <c r="L19" s="96"/>
      <c r="M19" s="111"/>
      <c r="N19" s="111"/>
      <c r="O19" s="53" t="s">
        <v>776</v>
      </c>
      <c r="P19" s="53" t="s">
        <v>777</v>
      </c>
      <c r="Q19" s="110" t="s">
        <v>1128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1129</v>
      </c>
      <c r="E20" s="39" t="s">
        <v>784</v>
      </c>
      <c r="F20" s="39" t="s">
        <v>972</v>
      </c>
      <c r="G20" s="89" t="str">
        <f>HYPERLINK("https://www.loc.gov/collections/civil-rights-history-project/articles-and-essays/","Movement Planning Documents")</f>
        <v>Movement Planning Documents</v>
      </c>
      <c r="H20" s="131" t="s">
        <v>33</v>
      </c>
      <c r="I20" s="124" t="s">
        <v>1130</v>
      </c>
      <c r="J20" s="124" t="s">
        <v>974</v>
      </c>
      <c r="K20" s="127" t="s">
        <v>975</v>
      </c>
      <c r="L20" s="99"/>
      <c r="M20" s="48"/>
      <c r="N20" s="48"/>
      <c r="O20" s="45" t="s">
        <v>786</v>
      </c>
      <c r="P20" s="45" t="s">
        <v>787</v>
      </c>
      <c r="Q20" s="97" t="s">
        <v>1131</v>
      </c>
      <c r="R20" s="45" t="s">
        <v>789</v>
      </c>
      <c r="S20" s="45" t="s">
        <v>790</v>
      </c>
      <c r="T20" s="45" t="s">
        <v>791</v>
      </c>
      <c r="U20" s="45" t="s">
        <v>977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1132</v>
      </c>
      <c r="E21" s="53" t="s">
        <v>796</v>
      </c>
      <c r="F21" s="53" t="s">
        <v>797</v>
      </c>
      <c r="G21" s="94" t="str">
        <f>HYPERLINK("https://libraries.ucsd.edu/farmworkermovement/essays/","Farm Worker Coalition Documents")</f>
        <v>Farm Worker Coalition Documents</v>
      </c>
      <c r="H21" s="94" t="str">
        <f>HYPERLINK("https://calisphere.org/search/?q=ITLIONG","Itliong Image Archive")</f>
        <v>Itliong Image Archive</v>
      </c>
      <c r="I21" s="94" t="str">
        <f>HYPERLINK("https://www.facinghistory.org/resource-library/teaching-strategies/save-last-word-me","Unity Analysis Tools")</f>
        <v>Unity Analysis Tools</v>
      </c>
      <c r="J21" s="124" t="s">
        <v>928</v>
      </c>
      <c r="K21" s="127" t="s">
        <v>938</v>
      </c>
      <c r="L21" s="96"/>
      <c r="M21" s="59"/>
      <c r="N21" s="59"/>
      <c r="O21" s="57" t="s">
        <v>798</v>
      </c>
      <c r="P21" s="57" t="s">
        <v>799</v>
      </c>
      <c r="Q21" s="97" t="s">
        <v>1133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1134</v>
      </c>
      <c r="E22" s="39" t="s">
        <v>809</v>
      </c>
      <c r="F22" s="39" t="s">
        <v>810</v>
      </c>
      <c r="G22" s="89" t="str">
        <f>HYPERLINK("https://www.facinghistory.org/resource-library/standing-democracy","Leadership Analysis Tools")</f>
        <v>Leadership Analysis Tools</v>
      </c>
      <c r="H22" s="131" t="s">
        <v>982</v>
      </c>
      <c r="I22" s="127" t="s">
        <v>909</v>
      </c>
      <c r="J22" s="127" t="s">
        <v>910</v>
      </c>
      <c r="K22" s="127" t="s">
        <v>983</v>
      </c>
      <c r="L22" s="99"/>
      <c r="M22" s="48"/>
      <c r="N22" s="48"/>
      <c r="O22" s="45" t="s">
        <v>811</v>
      </c>
      <c r="P22" s="45" t="s">
        <v>812</v>
      </c>
      <c r="Q22" s="97" t="s">
        <v>1135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1136</v>
      </c>
      <c r="E23" s="53" t="s">
        <v>819</v>
      </c>
      <c r="F23" s="53" t="s">
        <v>820</v>
      </c>
      <c r="G23" s="128" t="s">
        <v>495</v>
      </c>
      <c r="H23" s="127" t="s">
        <v>987</v>
      </c>
      <c r="I23" s="127" t="s">
        <v>988</v>
      </c>
      <c r="J23" s="127" t="s">
        <v>989</v>
      </c>
      <c r="K23" s="124" t="s">
        <v>990</v>
      </c>
      <c r="L23" s="124" t="s">
        <v>991</v>
      </c>
      <c r="M23" s="59"/>
      <c r="N23" s="59"/>
      <c r="O23" s="57" t="s">
        <v>821</v>
      </c>
      <c r="P23" s="57" t="s">
        <v>822</v>
      </c>
      <c r="Q23" s="97" t="s">
        <v>1137</v>
      </c>
      <c r="R23" s="57" t="s">
        <v>824</v>
      </c>
      <c r="S23" s="57" t="s">
        <v>825</v>
      </c>
      <c r="T23" s="58" t="s">
        <v>826</v>
      </c>
      <c r="U23" s="57" t="s">
        <v>993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1138</v>
      </c>
      <c r="E24" s="39" t="s">
        <v>830</v>
      </c>
      <c r="F24" s="39" t="s">
        <v>995</v>
      </c>
      <c r="G24" s="129" t="s">
        <v>512</v>
      </c>
      <c r="H24" s="89" t="str">
        <f>HYPERLINK("https://www.nlrb.gov/about-nlrb/who-we-are/our-history","National Labor
Relations Board Case Search")</f>
        <v>National Labor
Relations Board Case Search</v>
      </c>
      <c r="I24" s="124" t="s">
        <v>996</v>
      </c>
      <c r="J24" s="124" t="s">
        <v>997</v>
      </c>
      <c r="K24" s="99"/>
      <c r="L24" s="99"/>
      <c r="M24" s="48"/>
      <c r="N24" s="48"/>
      <c r="O24" s="45" t="s">
        <v>832</v>
      </c>
      <c r="P24" s="45" t="s">
        <v>833</v>
      </c>
      <c r="Q24" s="97" t="s">
        <v>1139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1140</v>
      </c>
      <c r="E25" s="53" t="s">
        <v>843</v>
      </c>
      <c r="F25" s="53" t="s">
        <v>844</v>
      </c>
      <c r="G25" s="94" t="str">
        <f>HYPERLINK("https://www.bls.gov/news.release/union2.nr0.htm","Current Union Statistics")</f>
        <v>Current Union Statistics</v>
      </c>
      <c r="H25" s="94" t="str">
        <f>HYPERLINK("https://www.dol.gov/agencies/whd/data","Modern Labor Data")</f>
        <v>Modern Labor Data</v>
      </c>
      <c r="I25" s="124" t="s">
        <v>1001</v>
      </c>
      <c r="J25" s="96"/>
      <c r="K25" s="96"/>
      <c r="L25" s="96"/>
      <c r="M25" s="59"/>
      <c r="N25" s="59"/>
      <c r="O25" s="57" t="s">
        <v>845</v>
      </c>
      <c r="P25" s="57" t="s">
        <v>846</v>
      </c>
      <c r="Q25" s="97" t="s">
        <v>1141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dataValidations>
    <dataValidation type="list" allowBlank="1" showErrorMessage="1" sqref="K11">
      <formula1>"Everything you didnt know about Filipino American History | Breaking The Tabo | Season 1 | Episode 4"</formula1>
    </dataValidation>
  </dataValidations>
  <hyperlinks>
    <hyperlink r:id="rId1" ref="L2"/>
    <hyperlink r:id="rId2" ref="M2"/>
    <hyperlink r:id="rId3" ref="N2"/>
    <hyperlink r:id="rId4" ref="J3"/>
    <hyperlink r:id="rId5" ref="K3"/>
    <hyperlink r:id="rId6" ref="I4"/>
    <hyperlink r:id="rId7" ref="J4"/>
    <hyperlink r:id="rId8" ref="K4"/>
    <hyperlink r:id="rId9" ref="N5"/>
    <hyperlink r:id="rId10" ref="Q5"/>
    <hyperlink r:id="rId11" ref="K6"/>
    <hyperlink r:id="rId12" ref="L6"/>
    <hyperlink r:id="rId13" ref="M6"/>
    <hyperlink r:id="rId14" ref="H7"/>
    <hyperlink r:id="rId15" location=":~:text=Itliong%20was%20born%20on%20October,became%20a%20farmworker%20in%20California" ref="I7"/>
    <hyperlink r:id="rId16" ref="J7"/>
    <hyperlink r:id="rId17" location=":~:text=Itliong%20was%20born%20on%20October,became%20a%20farmworker%20in%20California" ref="K7"/>
    <hyperlink r:id="rId18" ref="L7"/>
    <hyperlink r:id="rId19" ref="J10"/>
    <hyperlink r:id="rId20" ref="K10"/>
    <hyperlink r:id="rId21" ref="J11"/>
    <hyperlink r:id="rId22" ref="K11"/>
    <hyperlink r:id="rId23" ref="L11"/>
    <hyperlink r:id="rId24" ref="M11"/>
    <hyperlink r:id="rId25" ref="L13"/>
    <hyperlink r:id="rId26" ref="I14"/>
    <hyperlink r:id="rId27" location=":~:text=The%20First%20Amendment%20grants%20everyone,assemble%20peacefully%20and%20without%20violence" ref="J14"/>
    <hyperlink r:id="rId28" ref="I15"/>
    <hyperlink r:id="rId29" ref="J15"/>
    <hyperlink r:id="rId30" location=":~:text=Itliong%20was%20born%20on%20October,became%20a%20farmworker%20in%20California" ref="K15"/>
    <hyperlink r:id="rId31" ref="L15"/>
    <hyperlink r:id="rId32" ref="K16"/>
    <hyperlink r:id="rId33" ref="L16"/>
    <hyperlink r:id="rId34" ref="J19"/>
    <hyperlink r:id="rId35" ref="K19"/>
    <hyperlink r:id="rId36" ref="H20"/>
    <hyperlink r:id="rId37" ref="I20"/>
    <hyperlink r:id="rId38" ref="J20"/>
    <hyperlink r:id="rId39" ref="K20"/>
    <hyperlink r:id="rId40" ref="J21"/>
    <hyperlink r:id="rId41" ref="K21"/>
    <hyperlink r:id="rId42" ref="H22"/>
    <hyperlink r:id="rId43" ref="I22"/>
    <hyperlink r:id="rId44" location=":~:text=Itliong%20was%20born%20on%20October,became%20a%20farmworker%20in%20California" ref="J22"/>
    <hyperlink r:id="rId45" ref="K22"/>
    <hyperlink r:id="rId46" ref="G23"/>
    <hyperlink r:id="rId47" ref="H23"/>
    <hyperlink r:id="rId48" ref="I23"/>
    <hyperlink r:id="rId49" ref="J23"/>
    <hyperlink r:id="rId50" ref="K23"/>
    <hyperlink r:id="rId51" ref="L23"/>
    <hyperlink r:id="rId52" ref="G24"/>
    <hyperlink r:id="rId53" ref="I24"/>
    <hyperlink r:id="rId54" ref="J24"/>
    <hyperlink r:id="rId55" ref="I25"/>
  </hyperlinks>
  <drawing r:id="rId56"/>
  <tableParts count="1">
    <tablePart r:id="rId58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min="4" max="4" width="50.88"/>
    <col customWidth="1" min="5" max="5" width="18.5"/>
    <col customWidth="1" min="6" max="6" width="34.0"/>
    <col customWidth="1" min="7" max="7" width="26.63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1142</v>
      </c>
      <c r="E2" s="39" t="s">
        <v>569</v>
      </c>
      <c r="F2" s="39" t="s">
        <v>133</v>
      </c>
      <c r="G2" s="89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89" t="str">
        <f>HYPERLINK("https://welgadigitalarchive.omeka.net/fafh","Filipino American Farmworker History Digital Archive")</f>
        <v>Filipino American Farmworker History Digital Archive</v>
      </c>
      <c r="I2" s="89" t="str">
        <f>HYPERLINK("https://www.migrationpolicy.org/article/filipino-immigrants-united-states-2016","Filipino Immigrants in the United States")</f>
        <v>Filipino Immigrants in the United States</v>
      </c>
      <c r="J2" s="89" t="str">
        <f>HYPERLINK("https://www.zinnedproject.org/news/tdih/delano-grape-strike/","Today in History: The Delano Grape Strike Begins")</f>
        <v>Today in History: The Delano Grape Strike Begins</v>
      </c>
      <c r="K2" s="90" t="str">
        <f>HYPERLINK("https://drive.google.com/file/d/1bFrBstXe4LwVU4aRr_wyO0_aVx0qTkeP/view?usp=drive_link","Timeline Worksheet ")</f>
        <v>Timeline Worksheet </v>
      </c>
      <c r="L2" s="122" t="s">
        <v>880</v>
      </c>
      <c r="M2" s="122" t="s">
        <v>881</v>
      </c>
      <c r="N2" s="123" t="s">
        <v>882</v>
      </c>
      <c r="O2" s="45" t="s">
        <v>570</v>
      </c>
      <c r="P2" s="45" t="s">
        <v>571</v>
      </c>
      <c r="Q2" s="46" t="s">
        <v>1143</v>
      </c>
      <c r="R2" s="45" t="s">
        <v>573</v>
      </c>
      <c r="S2" s="45" t="s">
        <v>574</v>
      </c>
      <c r="T2" s="45" t="s">
        <v>575</v>
      </c>
      <c r="U2" s="47" t="s">
        <v>884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1144</v>
      </c>
      <c r="E3" s="53" t="s">
        <v>581</v>
      </c>
      <c r="F3" s="53" t="s">
        <v>582</v>
      </c>
      <c r="G3" s="94" t="str">
        <f>HYPERLINK("https://exhibits.stanford.edu/riseup/feature/larry-itliong","Larry Itliong Timeline - Rise Up Exhibition")</f>
        <v>Larry Itliong Timeline - Rise Up Exhibition</v>
      </c>
      <c r="H3" s="94" t="str">
        <f>HYPERLINK("https://www.sfchronicle.com/projects/2024/larry-itliong-timeline/","Life and Legacy of Larry Itliong")</f>
        <v>Life and Legacy of Larry Itliong</v>
      </c>
      <c r="I3" s="94" t="str">
        <f>HYPERLINK("https://californiamuseum.org/inductee/larry-itliong/","Larry Itliong Photo Collection")</f>
        <v>Larry Itliong Photo Collection</v>
      </c>
      <c r="J3" s="122" t="s">
        <v>887</v>
      </c>
      <c r="K3" s="130" t="s">
        <v>1145</v>
      </c>
      <c r="L3" s="96"/>
      <c r="M3" s="59"/>
      <c r="N3" s="59"/>
      <c r="O3" s="57" t="s">
        <v>583</v>
      </c>
      <c r="P3" s="57" t="s">
        <v>584</v>
      </c>
      <c r="Q3" s="97" t="s">
        <v>1146</v>
      </c>
      <c r="R3" s="57" t="s">
        <v>586</v>
      </c>
      <c r="S3" s="57" t="s">
        <v>587</v>
      </c>
      <c r="T3" s="57" t="s">
        <v>588</v>
      </c>
      <c r="U3" s="58" t="s">
        <v>890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1147</v>
      </c>
      <c r="E4" s="39" t="s">
        <v>593</v>
      </c>
      <c r="F4" s="39" t="s">
        <v>594</v>
      </c>
      <c r="G4" s="89" t="str">
        <f t="shared" ref="G4:G5" si="1">HYPERLINK("https://libraries.ucsd.edu/farmworkermovement/gallery/","Farm Worker Movement Photo Gallery")</f>
        <v>Farm Worker Movement Photo Gallery</v>
      </c>
      <c r="H4" s="89" t="str">
        <f>HYPERLINK("https://www.loc.gov/collections/fsa-owi-black-and-white-negatives/","FSA Farm Worker Photo Collection")</f>
        <v>FSA Farm Worker Photo Collection</v>
      </c>
      <c r="I4" s="122" t="s">
        <v>892</v>
      </c>
      <c r="J4" s="124" t="s">
        <v>893</v>
      </c>
      <c r="K4" s="122" t="s">
        <v>887</v>
      </c>
      <c r="L4" s="99"/>
      <c r="M4" s="48"/>
      <c r="N4" s="48"/>
      <c r="O4" s="45" t="s">
        <v>595</v>
      </c>
      <c r="P4" s="45" t="s">
        <v>596</v>
      </c>
      <c r="Q4" s="97" t="s">
        <v>1148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1149</v>
      </c>
      <c r="E5" s="53" t="s">
        <v>606</v>
      </c>
      <c r="F5" s="53" t="s">
        <v>607</v>
      </c>
      <c r="G5" s="100" t="str">
        <f t="shared" si="1"/>
        <v>Farm Worker Movement Photo Gallery</v>
      </c>
      <c r="H5" s="100" t="str">
        <f>HYPERLINK("https://communitymurals.info/steps/mural-supplies/","Community Mural Supply Guide")</f>
        <v>Community Mural Supply Guide</v>
      </c>
      <c r="I5" s="100" t="str">
        <f>HYPERLINK("https://www.art-is-fun.com/how-to-paint-a-mural","Mural Painting Guide")</f>
        <v>Mural Painting Guide</v>
      </c>
      <c r="J5" s="100" t="str">
        <f>HYPERLINK("https://www.greenvelope.com/blog/thank-you-card-template","Thank You Card Writing Guide")</f>
        <v>Thank You Card Writing Guide</v>
      </c>
      <c r="K5" s="100" t="str">
        <f>HYPERLINK("https://create.microsoft.com/en-us/templates/thank-you","Customizable Thank You Templates")</f>
        <v>Customizable Thank You Templates</v>
      </c>
      <c r="L5" s="100" t="str">
        <f>HYPERLINK("https://organizedclassroom.com/wp-content/uploads/2022/05/1-StudentThankYouNotes-e1648047663689.jpeg","Student Thank You Notes")</f>
        <v>Student Thank You Notes</v>
      </c>
      <c r="M5" s="100" t="str">
        <f>HYPERLINK("https://www.teacherspayteachers.com/browse/free?search=thank%20you%20card%20template","Thank You Card Templates")</f>
        <v>Thank You Card Templates</v>
      </c>
      <c r="N5" s="124" t="s">
        <v>897</v>
      </c>
      <c r="O5" s="57" t="s">
        <v>608</v>
      </c>
      <c r="P5" s="57" t="s">
        <v>609</v>
      </c>
      <c r="Q5" s="64" t="s">
        <v>1150</v>
      </c>
      <c r="R5" s="57" t="s">
        <v>611</v>
      </c>
      <c r="S5" s="57" t="s">
        <v>612</v>
      </c>
      <c r="T5" s="57" t="s">
        <v>613</v>
      </c>
      <c r="U5" s="58" t="s">
        <v>899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1151</v>
      </c>
      <c r="E6" s="39" t="s">
        <v>619</v>
      </c>
      <c r="F6" s="39" t="s">
        <v>620</v>
      </c>
      <c r="G6" s="101" t="str">
        <f>HYPERLINK("https://www.loc.gov/collections/civil-rights-history-project/","Civil Rights History Photos")</f>
        <v>Civil Rights History Photos</v>
      </c>
      <c r="H6" s="101" t="str">
        <f>HYPERLINK("https://crmvet.org/images/imgcoll.htm","Civil Rights Movement Photo Collection")</f>
        <v>Civil Rights Movement Photo Collection</v>
      </c>
      <c r="I6" s="101" t="str">
        <f>HYPERLINK("https://www.readwritethink.org/classroom-resources/student-interactives/timeline","Interactive Timeline Creator")</f>
        <v>Interactive Timeline Creator</v>
      </c>
      <c r="J6" s="101" t="str">
        <f>HYPERLINK("https://libraries.ucsd.edu/farmworkermovement/TimelineWeb.pdf","Farmworker Movement
1960-1993")</f>
        <v>Farmworker Movement
1960-1993</v>
      </c>
      <c r="K6" s="123" t="s">
        <v>1152</v>
      </c>
      <c r="L6" s="123" t="s">
        <v>1153</v>
      </c>
      <c r="M6" s="123" t="s">
        <v>903</v>
      </c>
      <c r="N6" s="99"/>
      <c r="O6" s="45" t="s">
        <v>621</v>
      </c>
      <c r="P6" s="45" t="s">
        <v>622</v>
      </c>
      <c r="Q6" s="97" t="s">
        <v>1154</v>
      </c>
      <c r="R6" s="45" t="s">
        <v>624</v>
      </c>
      <c r="S6" s="45" t="s">
        <v>625</v>
      </c>
      <c r="T6" s="45" t="s">
        <v>626</v>
      </c>
      <c r="U6" s="45" t="s">
        <v>905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1155</v>
      </c>
      <c r="E7" s="53" t="s">
        <v>632</v>
      </c>
      <c r="F7" s="53" t="s">
        <v>633</v>
      </c>
      <c r="G7" s="100" t="str">
        <f>HYPERLINK("https://www.readwritethink.org/classroom-resources/student-interactives/venn-diagram","Interactive Venn Diagram Creator")</f>
        <v>Interactive Venn Diagram Creator</v>
      </c>
      <c r="H7" s="123" t="s">
        <v>1156</v>
      </c>
      <c r="I7" s="123" t="s">
        <v>908</v>
      </c>
      <c r="J7" s="123" t="s">
        <v>909</v>
      </c>
      <c r="K7" s="123" t="s">
        <v>910</v>
      </c>
      <c r="L7" s="122" t="s">
        <v>911</v>
      </c>
      <c r="M7" s="59"/>
      <c r="N7" s="59"/>
      <c r="O7" s="57" t="s">
        <v>634</v>
      </c>
      <c r="P7" s="57" t="s">
        <v>635</v>
      </c>
      <c r="Q7" s="97" t="s">
        <v>1157</v>
      </c>
      <c r="R7" s="57" t="s">
        <v>637</v>
      </c>
      <c r="S7" s="57" t="s">
        <v>638</v>
      </c>
      <c r="T7" s="57" t="s">
        <v>639</v>
      </c>
      <c r="U7" s="58" t="s">
        <v>913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1158</v>
      </c>
      <c r="E8" s="39" t="s">
        <v>645</v>
      </c>
      <c r="F8" s="39" t="s">
        <v>646</v>
      </c>
      <c r="G8" s="89" t="str">
        <f>HYPERLINK("http://libraries.ucsd.edu/farmworkermovement/","Farmworker Movement Documentation Project")</f>
        <v>Farmworker Movement Documentation Project</v>
      </c>
      <c r="H8" s="101" t="str">
        <f>HYPERLINK("https://libraries.ucsd.edu/farmworkermovement/","Digital Archive of Farm Worker Movement")</f>
        <v>Digital Archive of Farm Worker Movement</v>
      </c>
      <c r="I8" s="89" t="str">
        <f>HYPERLINK("https://littlemanila.org/stockton-connection-to-delano-grape-strike","The Stockton Connection")</f>
        <v>The Stockton Connection</v>
      </c>
      <c r="J8" s="89" t="str">
        <f>HYPERLINK("https://mexicosolidarityproject.org/voices/196/","Grape Strike! Filipino Workers Organize")</f>
        <v>Grape Strike! Filipino Workers Organize</v>
      </c>
      <c r="K8" s="89" t="str">
        <f>HYPERLINK("https://cathfamily.org/wp-content/uploads/2013/02/cf_activities_chain.pdf","Unity Chain Template")</f>
        <v>Unity Chain Template</v>
      </c>
      <c r="L8" s="89" t="str">
        <f>HYPERLINK("https://fristartmuseum.org/wp-content/uploads/202_Unity_Lesson_Plan_FINAL_with_image.pdf","Building Unity Through Art Lesson Plan")</f>
        <v>Building Unity Through Art Lesson Plan</v>
      </c>
      <c r="M8" s="48"/>
      <c r="N8" s="48"/>
      <c r="O8" s="45" t="s">
        <v>647</v>
      </c>
      <c r="P8" s="45" t="s">
        <v>648</v>
      </c>
      <c r="Q8" s="97" t="s">
        <v>1159</v>
      </c>
      <c r="R8" s="45" t="s">
        <v>650</v>
      </c>
      <c r="S8" s="45" t="s">
        <v>651</v>
      </c>
      <c r="T8" s="45" t="s">
        <v>652</v>
      </c>
      <c r="U8" s="45" t="s">
        <v>916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1160</v>
      </c>
      <c r="E9" s="53" t="s">
        <v>658</v>
      </c>
      <c r="F9" s="53" t="s">
        <v>659</v>
      </c>
      <c r="G9" s="94" t="str">
        <f>HYPERLINK("https://libraries.ucsd.edu/farmworkermovement/","Digital Archive of Farm Worker Movement")</f>
        <v>Digital Archive of Farm Worker Movement</v>
      </c>
      <c r="H9" s="96"/>
      <c r="I9" s="96"/>
      <c r="J9" s="96"/>
      <c r="K9" s="96"/>
      <c r="L9" s="96"/>
      <c r="M9" s="59"/>
      <c r="N9" s="59"/>
      <c r="O9" s="57" t="s">
        <v>660</v>
      </c>
      <c r="P9" s="57" t="s">
        <v>661</v>
      </c>
      <c r="Q9" s="97" t="s">
        <v>1161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1162</v>
      </c>
      <c r="E10" s="39" t="s">
        <v>670</v>
      </c>
      <c r="F10" s="39" t="s">
        <v>671</v>
      </c>
      <c r="G10" s="89" t="str">
        <f>HYPERLINK("https://crmvet.org/images/imgcoll.htm","Civil Rights Movement Photo Collection")</f>
        <v>Civil Rights Movement Photo Collection</v>
      </c>
      <c r="H10" s="89" t="str">
        <f>HYPERLINK("https://firstamendmentmuseum.org/wp-content/uploads/2020/09/Assembly-Coloring.pdf","First Amendment Peaceful Assembly Posters")</f>
        <v>First Amendment Peaceful Assembly Posters</v>
      </c>
      <c r="I10" s="89" t="str">
        <f>HYPERLINK("https://firstamendmentmuseum.org/wp-content/uploads/2021/02/Free-Speech-The-First-Amendment.pdf","Free Speech and the First Amendment Lessons")</f>
        <v>Free Speech and the First Amendment Lessons</v>
      </c>
      <c r="J10" s="124" t="s">
        <v>1163</v>
      </c>
      <c r="K10" s="124" t="s">
        <v>1164</v>
      </c>
      <c r="L10" s="99"/>
      <c r="M10" s="99"/>
      <c r="N10" s="99"/>
      <c r="O10" s="45" t="s">
        <v>672</v>
      </c>
      <c r="P10" s="45" t="s">
        <v>673</v>
      </c>
      <c r="Q10" s="97" t="s">
        <v>1165</v>
      </c>
      <c r="R10" s="45" t="s">
        <v>675</v>
      </c>
      <c r="S10" s="45" t="s">
        <v>676</v>
      </c>
      <c r="T10" s="45" t="s">
        <v>677</v>
      </c>
      <c r="U10" s="45" t="s">
        <v>924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1166</v>
      </c>
      <c r="E11" s="53" t="s">
        <v>682</v>
      </c>
      <c r="F11" s="53" t="s">
        <v>683</v>
      </c>
      <c r="G11" s="9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94" t="str">
        <f>HYPERLINK("https://farmworkerjustice.org/resource-library/worker-stories","Farm Worker Testimonies Archive")</f>
        <v>Farm Worker Testimonies Archive</v>
      </c>
      <c r="I11" s="96"/>
      <c r="J11" s="124" t="s">
        <v>926</v>
      </c>
      <c r="K11" s="125" t="s">
        <v>927</v>
      </c>
      <c r="L11" s="131" t="s">
        <v>928</v>
      </c>
      <c r="M11" s="131" t="s">
        <v>929</v>
      </c>
      <c r="N11" s="96"/>
      <c r="O11" s="57" t="s">
        <v>684</v>
      </c>
      <c r="P11" s="57" t="s">
        <v>685</v>
      </c>
      <c r="Q11" s="97" t="s">
        <v>1167</v>
      </c>
      <c r="R11" s="57" t="s">
        <v>687</v>
      </c>
      <c r="S11" s="57" t="s">
        <v>688</v>
      </c>
      <c r="T11" s="57" t="s">
        <v>689</v>
      </c>
      <c r="U11" s="58" t="s">
        <v>931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1168</v>
      </c>
      <c r="E12" s="39" t="s">
        <v>693</v>
      </c>
      <c r="F12" s="39" t="s">
        <v>933</v>
      </c>
      <c r="G12" s="89" t="str">
        <f>HYPERLINK("https://www.loc.gov/collections/civil-rights-history-project/","Civil Rights History Project Photos")</f>
        <v>Civil Rights History Project Photos</v>
      </c>
      <c r="H12" s="89" t="str">
        <f>HYPERLINK("https://lhrp.georgetown.edu/collections/image-galleries-the-labor-movement","Labor Movement Photo Gallery")</f>
        <v>Labor Movement Photo Gallery</v>
      </c>
      <c r="I12" s="99"/>
      <c r="J12" s="99"/>
      <c r="K12" s="99"/>
      <c r="L12" s="99"/>
      <c r="M12" s="99"/>
      <c r="N12" s="99"/>
      <c r="O12" s="45" t="s">
        <v>695</v>
      </c>
      <c r="P12" s="45" t="s">
        <v>696</v>
      </c>
      <c r="Q12" s="97" t="s">
        <v>1169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1170</v>
      </c>
      <c r="E13" s="53" t="s">
        <v>705</v>
      </c>
      <c r="F13" s="53" t="s">
        <v>937</v>
      </c>
      <c r="G13" s="94" t="str">
        <f>HYPERLINK("https://libraries.ucsd.edu/farmworkermovement/gallery/","Farm Worker Movement Photo Gallery")</f>
        <v>Farm Worker Movement Photo Gallery</v>
      </c>
      <c r="H13" s="94" t="str">
        <f>HYPERLINK("https://www.loc.gov/collections/civil-rights-history-project/","Coalition Building Resources")</f>
        <v>Coalition Building Resources</v>
      </c>
      <c r="I13" s="94" t="str">
        <f>HYPERLINK("https://americanhistory.si.edu/democracy-exhibition/vote-voice/getting-organized","Building Worker Alliances")</f>
        <v>Building Worker Alliances</v>
      </c>
      <c r="J13" s="96"/>
      <c r="K13" s="94" t="str">
        <f>HYPERLINK("https://fristartmuseum.org/wp-content/uploads/202_Unity_Lesson_Plan_FINAL_with_image.pdf","Building Unity Through Art Lesson Plan")</f>
        <v>Building Unity Through Art Lesson Plan</v>
      </c>
      <c r="L13" s="124" t="s">
        <v>938</v>
      </c>
      <c r="M13" s="96"/>
      <c r="N13" s="96"/>
      <c r="O13" s="57" t="s">
        <v>707</v>
      </c>
      <c r="P13" s="57" t="s">
        <v>708</v>
      </c>
      <c r="Q13" s="97" t="s">
        <v>1171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1172</v>
      </c>
      <c r="E14" s="39" t="s">
        <v>717</v>
      </c>
      <c r="F14" s="39" t="s">
        <v>718</v>
      </c>
      <c r="G14" s="89" t="str">
        <f>HYPERLINK("https://crmvet.org/images/imgcoll.htm","Civil Rights Movement Photo Collection")</f>
        <v>Civil Rights Movement Photo Collection</v>
      </c>
      <c r="H14" s="89" t="str">
        <f>HYPERLINK("https://www.facinghistory.org/resource-library/standing-democracy","Teaching Peaceful Protest")</f>
        <v>Teaching Peaceful Protest</v>
      </c>
      <c r="I14" s="124" t="s">
        <v>942</v>
      </c>
      <c r="J14" s="124" t="s">
        <v>943</v>
      </c>
      <c r="K14" s="99"/>
      <c r="L14" s="99"/>
      <c r="M14" s="48"/>
      <c r="N14" s="48"/>
      <c r="O14" s="45" t="s">
        <v>719</v>
      </c>
      <c r="P14" s="45" t="s">
        <v>720</v>
      </c>
      <c r="Q14" s="46" t="s">
        <v>1173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1174</v>
      </c>
      <c r="E15" s="53" t="s">
        <v>729</v>
      </c>
      <c r="F15" s="53" t="s">
        <v>947</v>
      </c>
      <c r="G15" s="94" t="str">
        <f>HYPERLINK("https://indepthnh.org/2024/11/20/larry-itliong-the-father-of-the-west-coast-labor-movement/","Larry Itliong: Father of West Coast Labor")</f>
        <v>Larry Itliong: Father of West Coast Labor</v>
      </c>
      <c r="H15" s="100" t="str">
        <f>HYPERLINK("https://www.nps.gov/people/larry-itliong.htm","Larry Itliong Profile - National Park Service")</f>
        <v>Larry Itliong Profile - National Park Service</v>
      </c>
      <c r="I15" s="126" t="s">
        <v>948</v>
      </c>
      <c r="J15" s="124" t="s">
        <v>949</v>
      </c>
      <c r="K15" s="124" t="s">
        <v>910</v>
      </c>
      <c r="L15" s="124" t="s">
        <v>950</v>
      </c>
      <c r="M15" s="59"/>
      <c r="N15" s="59"/>
      <c r="O15" s="57" t="s">
        <v>731</v>
      </c>
      <c r="P15" s="57" t="s">
        <v>732</v>
      </c>
      <c r="Q15" s="97" t="s">
        <v>1175</v>
      </c>
      <c r="R15" s="57" t="s">
        <v>734</v>
      </c>
      <c r="S15" s="57" t="s">
        <v>735</v>
      </c>
      <c r="T15" s="57" t="s">
        <v>736</v>
      </c>
      <c r="U15" s="57" t="s">
        <v>952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1176</v>
      </c>
      <c r="E16" s="39" t="s">
        <v>741</v>
      </c>
      <c r="F16" s="39" t="s">
        <v>742</v>
      </c>
      <c r="G16" s="89" t="str">
        <f>HYPERLINK("https://uniontrack.com/blog/media-depicts-labor-issues","How Media Depicts Labor Issues")</f>
        <v>How Media Depicts Labor Issues</v>
      </c>
      <c r="H16" s="89" t="str">
        <f>HYPERLINK("https://chavezfoundation.org/2024/10/31/chavez-media-combats-election-misinformation","Labor Movement Media Coverage")</f>
        <v>Labor Movement Media Coverage</v>
      </c>
      <c r="I16" s="89" t="str">
        <f>HYPERLINK("https://www.pbs.org/video/labor-day-1725217910/","PBS Labor Movement Archives")</f>
        <v>PBS Labor Movement Archives</v>
      </c>
      <c r="J16" s="89" t="str">
        <f>HYPERLINK("https://uniontrack.com/blog/the-new-labor-movement","Modern Labor Communication Strategies")</f>
        <v>Modern Labor Communication Strategies</v>
      </c>
      <c r="K16" s="124" t="s">
        <v>1177</v>
      </c>
      <c r="L16" s="123" t="s">
        <v>1178</v>
      </c>
      <c r="M16" s="48"/>
      <c r="N16" s="48"/>
      <c r="O16" s="45" t="s">
        <v>743</v>
      </c>
      <c r="P16" s="45" t="s">
        <v>744</v>
      </c>
      <c r="Q16" s="97" t="s">
        <v>1179</v>
      </c>
      <c r="R16" s="45" t="s">
        <v>746</v>
      </c>
      <c r="S16" s="45" t="s">
        <v>747</v>
      </c>
      <c r="T16" s="47" t="s">
        <v>748</v>
      </c>
      <c r="U16" s="45" t="s">
        <v>957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1180</v>
      </c>
      <c r="E17" s="53" t="s">
        <v>751</v>
      </c>
      <c r="F17" s="53" t="s">
        <v>959</v>
      </c>
      <c r="G17" s="100" t="str">
        <f>HYPERLINK("https://calasiancc.org/larry-itliong-the-filipino-labor-leader-who-changed-the-nation/","Larry Itliong's Lasting Legacy")</f>
        <v>Larry Itliong's Lasting Legacy</v>
      </c>
      <c r="H17" s="100" t="str">
        <f>HYPERLINK("https://californiamuseum.org/california-hall-of-fame/exhibitions/virtual-exhibitions/larry-itliong/","California Hall of Fame Profile")</f>
        <v>California Hall of Fame Profile</v>
      </c>
      <c r="I17" s="96"/>
      <c r="J17" s="96"/>
      <c r="K17" s="96"/>
      <c r="L17" s="96"/>
      <c r="M17" s="59"/>
      <c r="N17" s="59"/>
      <c r="O17" s="57" t="s">
        <v>753</v>
      </c>
      <c r="P17" s="57" t="s">
        <v>754</v>
      </c>
      <c r="Q17" s="97" t="s">
        <v>1181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1182</v>
      </c>
      <c r="E18" s="39" t="s">
        <v>763</v>
      </c>
      <c r="F18" s="74" t="s">
        <v>764</v>
      </c>
      <c r="G18" s="89" t="str">
        <f>HYPERLINK("https://www.loc.gov/collections/civil-rights-history-project/","Civil Rights History Project Collection")</f>
        <v>Civil Rights History Project Collection</v>
      </c>
      <c r="H18" s="89" t="str">
        <f>HYPERLINK("https://www.timetoast.com/timelines/filipino-immigration-to-america","Filipino Immigration to America Illustrated Timeline")</f>
        <v>Filipino Immigration to America Illustrated Timeline</v>
      </c>
      <c r="I18" s="89" t="str">
        <f>HYPERLINK("https://libraries.ucsd.edu/farmworkermovement/gallery/","Farm Worker Movement Photo Gallery")</f>
        <v>Farm Worker Movement Photo Gallery</v>
      </c>
      <c r="J18" s="89" t="str">
        <f>HYPERLINK("https://www.readwritethink.org/classroom-resources/student-interactives/timeline","Interactive Timeline Creator")</f>
        <v>Interactive Timeline Creator</v>
      </c>
      <c r="K18" s="99"/>
      <c r="L18" s="99"/>
      <c r="M18" s="109"/>
      <c r="N18" s="109"/>
      <c r="O18" s="39" t="s">
        <v>765</v>
      </c>
      <c r="P18" s="39" t="s">
        <v>766</v>
      </c>
      <c r="Q18" s="110" t="s">
        <v>1183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1184</v>
      </c>
      <c r="E19" s="53" t="s">
        <v>774</v>
      </c>
      <c r="F19" s="53" t="s">
        <v>775</v>
      </c>
      <c r="G19" s="94" t="str">
        <f>HYPERLINK("https://www.dol.gov/agencies/whd/data/charts","Historical Labor Statistics Database")</f>
        <v>Historical Labor Statistics Database</v>
      </c>
      <c r="H19" s="94" t="str">
        <f>HYPERLINK("https://www.bls.gov/spotlight/2012/farm_labor/","Farm Labor Statistics Archive")</f>
        <v>Farm Labor Statistics Archive</v>
      </c>
      <c r="I19" s="94" t="str">
        <f>HYPERLINK("https://farmworkerjustice.org/resource-library/","Farm Worker Primary Source Collection")</f>
        <v>Farm Worker Primary Source Collection</v>
      </c>
      <c r="J19" s="124" t="s">
        <v>966</v>
      </c>
      <c r="K19" s="124" t="s">
        <v>967</v>
      </c>
      <c r="L19" s="96"/>
      <c r="M19" s="111"/>
      <c r="N19" s="111"/>
      <c r="O19" s="53" t="s">
        <v>776</v>
      </c>
      <c r="P19" s="53" t="s">
        <v>777</v>
      </c>
      <c r="Q19" s="110" t="s">
        <v>1185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1186</v>
      </c>
      <c r="E20" s="39" t="s">
        <v>784</v>
      </c>
      <c r="F20" s="39" t="s">
        <v>972</v>
      </c>
      <c r="G20" s="89" t="str">
        <f>HYPERLINK("https://www.loc.gov/collections/civil-rights-history-project/articles-and-essays/","Movement Planning Documents")</f>
        <v>Movement Planning Documents</v>
      </c>
      <c r="H20" s="131" t="s">
        <v>33</v>
      </c>
      <c r="I20" s="124" t="s">
        <v>1187</v>
      </c>
      <c r="J20" s="124" t="s">
        <v>974</v>
      </c>
      <c r="K20" s="127" t="s">
        <v>975</v>
      </c>
      <c r="L20" s="99"/>
      <c r="M20" s="48"/>
      <c r="N20" s="48"/>
      <c r="O20" s="45" t="s">
        <v>786</v>
      </c>
      <c r="P20" s="45" t="s">
        <v>787</v>
      </c>
      <c r="Q20" s="97" t="s">
        <v>1188</v>
      </c>
      <c r="R20" s="45" t="s">
        <v>789</v>
      </c>
      <c r="S20" s="45" t="s">
        <v>790</v>
      </c>
      <c r="T20" s="45" t="s">
        <v>791</v>
      </c>
      <c r="U20" s="45" t="s">
        <v>977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1189</v>
      </c>
      <c r="E21" s="53" t="s">
        <v>796</v>
      </c>
      <c r="F21" s="53" t="s">
        <v>797</v>
      </c>
      <c r="G21" s="94" t="str">
        <f>HYPERLINK("https://libraries.ucsd.edu/farmworkermovement/essays/","Farm Worker Coalition Documents")</f>
        <v>Farm Worker Coalition Documents</v>
      </c>
      <c r="H21" s="94" t="str">
        <f>HYPERLINK("https://calisphere.org/search/?q=ITLIONG","Itliong Image Archive")</f>
        <v>Itliong Image Archive</v>
      </c>
      <c r="I21" s="94" t="str">
        <f>HYPERLINK("https://www.facinghistory.org/resource-library/teaching-strategies/save-last-word-me","Unity Analysis Tools")</f>
        <v>Unity Analysis Tools</v>
      </c>
      <c r="J21" s="124" t="s">
        <v>928</v>
      </c>
      <c r="K21" s="127" t="s">
        <v>938</v>
      </c>
      <c r="L21" s="96"/>
      <c r="M21" s="59"/>
      <c r="N21" s="59"/>
      <c r="O21" s="57" t="s">
        <v>798</v>
      </c>
      <c r="P21" s="57" t="s">
        <v>799</v>
      </c>
      <c r="Q21" s="97" t="s">
        <v>1190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1191</v>
      </c>
      <c r="E22" s="39" t="s">
        <v>809</v>
      </c>
      <c r="F22" s="39" t="s">
        <v>810</v>
      </c>
      <c r="G22" s="89" t="str">
        <f>HYPERLINK("https://www.facinghistory.org/resource-library/standing-democracy","Leadership Analysis Tools")</f>
        <v>Leadership Analysis Tools</v>
      </c>
      <c r="H22" s="131" t="s">
        <v>982</v>
      </c>
      <c r="I22" s="127" t="s">
        <v>909</v>
      </c>
      <c r="J22" s="127" t="s">
        <v>910</v>
      </c>
      <c r="K22" s="127" t="s">
        <v>983</v>
      </c>
      <c r="L22" s="99"/>
      <c r="M22" s="48"/>
      <c r="N22" s="48"/>
      <c r="O22" s="45" t="s">
        <v>811</v>
      </c>
      <c r="P22" s="45" t="s">
        <v>812</v>
      </c>
      <c r="Q22" s="97" t="s">
        <v>1192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1193</v>
      </c>
      <c r="E23" s="53" t="s">
        <v>819</v>
      </c>
      <c r="F23" s="53" t="s">
        <v>820</v>
      </c>
      <c r="G23" s="128" t="s">
        <v>495</v>
      </c>
      <c r="H23" s="127" t="s">
        <v>987</v>
      </c>
      <c r="I23" s="127" t="s">
        <v>988</v>
      </c>
      <c r="J23" s="127" t="s">
        <v>989</v>
      </c>
      <c r="K23" s="124" t="s">
        <v>990</v>
      </c>
      <c r="L23" s="124" t="s">
        <v>991</v>
      </c>
      <c r="M23" s="59"/>
      <c r="N23" s="59"/>
      <c r="O23" s="57" t="s">
        <v>821</v>
      </c>
      <c r="P23" s="57" t="s">
        <v>822</v>
      </c>
      <c r="Q23" s="97" t="s">
        <v>1194</v>
      </c>
      <c r="R23" s="57" t="s">
        <v>824</v>
      </c>
      <c r="S23" s="57" t="s">
        <v>825</v>
      </c>
      <c r="T23" s="58" t="s">
        <v>826</v>
      </c>
      <c r="U23" s="57" t="s">
        <v>993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1195</v>
      </c>
      <c r="E24" s="39" t="s">
        <v>830</v>
      </c>
      <c r="F24" s="39" t="s">
        <v>995</v>
      </c>
      <c r="G24" s="129" t="s">
        <v>512</v>
      </c>
      <c r="H24" s="89" t="str">
        <f>HYPERLINK("https://www.nlrb.gov/about-nlrb/who-we-are/our-history","National Labor
Relations Board Case Search")</f>
        <v>National Labor
Relations Board Case Search</v>
      </c>
      <c r="I24" s="124" t="s">
        <v>996</v>
      </c>
      <c r="J24" s="124" t="s">
        <v>997</v>
      </c>
      <c r="K24" s="99"/>
      <c r="L24" s="99"/>
      <c r="M24" s="48"/>
      <c r="N24" s="48"/>
      <c r="O24" s="45" t="s">
        <v>832</v>
      </c>
      <c r="P24" s="45" t="s">
        <v>833</v>
      </c>
      <c r="Q24" s="97" t="s">
        <v>1196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1197</v>
      </c>
      <c r="E25" s="53" t="s">
        <v>843</v>
      </c>
      <c r="F25" s="53" t="s">
        <v>844</v>
      </c>
      <c r="G25" s="94" t="str">
        <f>HYPERLINK("https://www.bls.gov/news.release/union2.nr0.htm","Current Union Statistics")</f>
        <v>Current Union Statistics</v>
      </c>
      <c r="H25" s="94" t="str">
        <f>HYPERLINK("https://www.dol.gov/agencies/whd/data","Modern Labor Data")</f>
        <v>Modern Labor Data</v>
      </c>
      <c r="I25" s="124" t="s">
        <v>1001</v>
      </c>
      <c r="J25" s="96"/>
      <c r="K25" s="96"/>
      <c r="L25" s="96"/>
      <c r="M25" s="59"/>
      <c r="N25" s="59"/>
      <c r="O25" s="57" t="s">
        <v>845</v>
      </c>
      <c r="P25" s="57" t="s">
        <v>846</v>
      </c>
      <c r="Q25" s="97" t="s">
        <v>1198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dataValidations>
    <dataValidation type="list" allowBlank="1" showErrorMessage="1" sqref="K11">
      <formula1>"Everything you didnt know about Filipino American History | Breaking The Tabo | Season 1 | Episode 4"</formula1>
    </dataValidation>
  </dataValidations>
  <hyperlinks>
    <hyperlink r:id="rId1" ref="L2"/>
    <hyperlink r:id="rId2" ref="M2"/>
    <hyperlink r:id="rId3" ref="N2"/>
    <hyperlink r:id="rId4" ref="J3"/>
    <hyperlink r:id="rId5" ref="K3"/>
    <hyperlink r:id="rId6" ref="I4"/>
    <hyperlink r:id="rId7" ref="J4"/>
    <hyperlink r:id="rId8" ref="K4"/>
    <hyperlink r:id="rId9" ref="N5"/>
    <hyperlink r:id="rId10" ref="Q5"/>
    <hyperlink r:id="rId11" ref="K6"/>
    <hyperlink r:id="rId12" ref="L6"/>
    <hyperlink r:id="rId13" ref="M6"/>
    <hyperlink r:id="rId14" ref="H7"/>
    <hyperlink r:id="rId15" location=":~:text=Itliong%20was%20born%20on%20October,became%20a%20farmworker%20in%20California" ref="I7"/>
    <hyperlink r:id="rId16" ref="J7"/>
    <hyperlink r:id="rId17" location=":~:text=Itliong%20was%20born%20on%20October,became%20a%20farmworker%20in%20California" ref="K7"/>
    <hyperlink r:id="rId18" ref="L7"/>
    <hyperlink r:id="rId19" ref="J10"/>
    <hyperlink r:id="rId20" ref="K10"/>
    <hyperlink r:id="rId21" ref="J11"/>
    <hyperlink r:id="rId22" ref="K11"/>
    <hyperlink r:id="rId23" ref="L11"/>
    <hyperlink r:id="rId24" ref="M11"/>
    <hyperlink r:id="rId25" ref="L13"/>
    <hyperlink r:id="rId26" ref="I14"/>
    <hyperlink r:id="rId27" location=":~:text=The%20First%20Amendment%20grants%20everyone,assemble%20peacefully%20and%20without%20violence" ref="J14"/>
    <hyperlink r:id="rId28" ref="I15"/>
    <hyperlink r:id="rId29" ref="J15"/>
    <hyperlink r:id="rId30" location=":~:text=Itliong%20was%20born%20on%20October,became%20a%20farmworker%20in%20California" ref="K15"/>
    <hyperlink r:id="rId31" ref="L15"/>
    <hyperlink r:id="rId32" ref="K16"/>
    <hyperlink r:id="rId33" ref="L16"/>
    <hyperlink r:id="rId34" ref="J19"/>
    <hyperlink r:id="rId35" ref="K19"/>
    <hyperlink r:id="rId36" ref="H20"/>
    <hyperlink r:id="rId37" ref="I20"/>
    <hyperlink r:id="rId38" ref="J20"/>
    <hyperlink r:id="rId39" ref="K20"/>
    <hyperlink r:id="rId40" ref="J21"/>
    <hyperlink r:id="rId41" ref="K21"/>
    <hyperlink r:id="rId42" ref="H22"/>
    <hyperlink r:id="rId43" ref="I22"/>
    <hyperlink r:id="rId44" location=":~:text=Itliong%20was%20born%20on%20October,became%20a%20farmworker%20in%20California" ref="J22"/>
    <hyperlink r:id="rId45" ref="K22"/>
    <hyperlink r:id="rId46" ref="G23"/>
    <hyperlink r:id="rId47" ref="H23"/>
    <hyperlink r:id="rId48" ref="I23"/>
    <hyperlink r:id="rId49" ref="J23"/>
    <hyperlink r:id="rId50" ref="K23"/>
    <hyperlink r:id="rId51" ref="L23"/>
    <hyperlink r:id="rId52" ref="G24"/>
    <hyperlink r:id="rId53" ref="I24"/>
    <hyperlink r:id="rId54" ref="J24"/>
    <hyperlink r:id="rId55" ref="I25"/>
  </hyperlinks>
  <drawing r:id="rId56"/>
  <tableParts count="1">
    <tablePart r:id="rId58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hidden="1" min="4" max="4" width="50.88"/>
    <col customWidth="1" hidden="1" min="5" max="5" width="18.5"/>
    <col customWidth="1" hidden="1" min="6" max="6" width="34.0"/>
    <col customWidth="1" min="7" max="7" width="14.25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1199</v>
      </c>
      <c r="E2" s="39" t="s">
        <v>569</v>
      </c>
      <c r="F2" s="39" t="s">
        <v>133</v>
      </c>
      <c r="G2" s="89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89" t="str">
        <f>HYPERLINK("https://welgadigitalarchive.omeka.net/fafh","Filipino American Farmworker History Digital Archive")</f>
        <v>Filipino American Farmworker History Digital Archive</v>
      </c>
      <c r="I2" s="89" t="str">
        <f>HYPERLINK("https://www.migrationpolicy.org/article/filipino-immigrants-united-states-2016","Filipino Immigrants in the United States")</f>
        <v>Filipino Immigrants in the United States</v>
      </c>
      <c r="J2" s="89" t="str">
        <f>HYPERLINK("https://www.zinnedproject.org/news/tdih/delano-grape-strike/","Today in History: The Delano Grape Strike Begins")</f>
        <v>Today in History: The Delano Grape Strike Begins</v>
      </c>
      <c r="K2" s="90" t="str">
        <f>HYPERLINK("https://drive.google.com/file/d/1bFrBstXe4LwVU4aRr_wyO0_aVx0qTkeP/view?usp=drive_link","Timeline Worksheet ")</f>
        <v>Timeline Worksheet </v>
      </c>
      <c r="L2" s="132" t="str">
        <f>HYPERLINK("https://www.readwritethink.org/classroom-resources/student-interactives/timeline","Interactive Timeline")</f>
        <v>Interactive Timeline</v>
      </c>
      <c r="M2" s="132" t="str">
        <f>HYPERLINK("https://www.timetoast.com/timelines/filipino-immigration-to-america","Filipino Immigration Video")</f>
        <v>Filipino Immigration Video</v>
      </c>
      <c r="N2" s="133" t="str">
        <f>HYPERLINK("https://drive.google.com/file/d/1S6VYFxLSYTsziMFYdSqQj0I5jMwb_3N-/view?usp=drive_link","World Map")</f>
        <v>World Map</v>
      </c>
      <c r="O2" s="45" t="s">
        <v>570</v>
      </c>
      <c r="P2" s="45" t="s">
        <v>571</v>
      </c>
      <c r="Q2" s="46" t="s">
        <v>1200</v>
      </c>
      <c r="R2" s="45" t="s">
        <v>573</v>
      </c>
      <c r="S2" s="45" t="s">
        <v>574</v>
      </c>
      <c r="T2" s="45" t="s">
        <v>575</v>
      </c>
      <c r="U2" s="47" t="s">
        <v>1201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1202</v>
      </c>
      <c r="E3" s="53" t="s">
        <v>581</v>
      </c>
      <c r="F3" s="53" t="s">
        <v>582</v>
      </c>
      <c r="G3" s="94" t="str">
        <f>HYPERLINK("https://exhibits.stanford.edu/riseup/feature/larry-itliong","Larry Itliong Timeline - Rise Up Exhibition")</f>
        <v>Larry Itliong Timeline - Rise Up Exhibition</v>
      </c>
      <c r="H3" s="94" t="str">
        <f>HYPERLINK("https://www.sfchronicle.com/projects/2024/larry-itliong-timeline/","Life and Legacy of Larry Itliong")</f>
        <v>Life and Legacy of Larry Itliong</v>
      </c>
      <c r="I3" s="94" t="str">
        <f>HYPERLINK("https://californiamuseum.org/inductee/larry-itliong/","Larry Itliong Photo Collection")</f>
        <v>Larry Itliong Photo Collection</v>
      </c>
      <c r="J3" s="132" t="str">
        <f>HYPERLINK("https://www.youtube.com/watch?v=jTl17BnAaPk","Journey for Justice: The Life of Larry Itliong Read Aloud")</f>
        <v>Journey for Justice: The Life of Larry Itliong Read Aloud</v>
      </c>
      <c r="K3" s="91" t="str">
        <f>HYPERLINK("https://drive.google.com/file/d/1m753e7_xwMEalzQvqXHx7dsXywydc8x9/view?usp=drive_link","Storyboard Template")
</f>
        <v>Storyboard Template</v>
      </c>
      <c r="L3" s="96"/>
      <c r="M3" s="59"/>
      <c r="N3" s="59"/>
      <c r="O3" s="57" t="s">
        <v>583</v>
      </c>
      <c r="P3" s="57" t="s">
        <v>584</v>
      </c>
      <c r="Q3" s="97" t="s">
        <v>1203</v>
      </c>
      <c r="R3" s="57" t="s">
        <v>586</v>
      </c>
      <c r="S3" s="57" t="s">
        <v>587</v>
      </c>
      <c r="T3" s="57" t="s">
        <v>588</v>
      </c>
      <c r="U3" s="58" t="s">
        <v>1204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1205</v>
      </c>
      <c r="E4" s="39" t="s">
        <v>593</v>
      </c>
      <c r="F4" s="39" t="s">
        <v>594</v>
      </c>
      <c r="G4" s="89" t="str">
        <f t="shared" ref="G4:G5" si="1">HYPERLINK("https://libraries.ucsd.edu/farmworkermovement/gallery/","Farm Worker Movement Photo Gallery")</f>
        <v>Farm Worker Movement Photo Gallery</v>
      </c>
      <c r="H4" s="89" t="str">
        <f>HYPERLINK("https://www.loc.gov/collections/fsa-owi-black-and-white-negatives/","FSA Farm Worker Photo Collection")</f>
        <v>FSA Farm Worker Photo Collection</v>
      </c>
      <c r="I4" s="132" t="str">
        <f>HYPERLINK("https://docs.google.com/document/d/1NGfER-cohcACUSZSfOZGVT7qW89XVmlN-8YxDLbe1bY/edit?usp=sharing","Farm Worker Working Conditions")</f>
        <v>Farm Worker Working Conditions</v>
      </c>
      <c r="J4" s="134" t="str">
        <f>HYPERLINK("https://nfwm.org/farm-workers/farm-worker-issues/children-in-the-fields/","Children in the Fields - NFWM")</f>
        <v>Children in the Fields - NFWM</v>
      </c>
      <c r="K4" s="132" t="str">
        <f>HYPERLINK("https://www.youtube.com/watch?v=jTl17BnAaPk","Journey for Justice: The Life of Larry Itliong Read Aloud")</f>
        <v>Journey for Justice: The Life of Larry Itliong Read Aloud</v>
      </c>
      <c r="L4" s="99"/>
      <c r="M4" s="48"/>
      <c r="N4" s="48"/>
      <c r="O4" s="45" t="s">
        <v>595</v>
      </c>
      <c r="P4" s="45" t="s">
        <v>596</v>
      </c>
      <c r="Q4" s="97" t="s">
        <v>1206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1207</v>
      </c>
      <c r="E5" s="53" t="s">
        <v>606</v>
      </c>
      <c r="F5" s="53" t="s">
        <v>607</v>
      </c>
      <c r="G5" s="100" t="str">
        <f t="shared" si="1"/>
        <v>Farm Worker Movement Photo Gallery</v>
      </c>
      <c r="H5" s="100" t="str">
        <f>HYPERLINK("https://communitymurals.info/steps/mural-supplies/","Community Mural Supply Guide")</f>
        <v>Community Mural Supply Guide</v>
      </c>
      <c r="I5" s="100" t="str">
        <f>HYPERLINK("https://www.art-is-fun.com/how-to-paint-a-mural","Mural Painting Guide")</f>
        <v>Mural Painting Guide</v>
      </c>
      <c r="J5" s="100" t="str">
        <f>HYPERLINK("https://www.greenvelope.com/blog/thank-you-card-template","Thank You Card Writing Guide")</f>
        <v>Thank You Card Writing Guide</v>
      </c>
      <c r="K5" s="100" t="str">
        <f>HYPERLINK("https://create.microsoft.com/en-us/templates/thank-you","Customizable Thank You Templates")</f>
        <v>Customizable Thank You Templates</v>
      </c>
      <c r="L5" s="100" t="str">
        <f>HYPERLINK("https://organizedclassroom.com/wp-content/uploads/2022/05/1-StudentThankYouNotes-e1648047663689.jpeg","Student Thank You Notes")</f>
        <v>Student Thank You Notes</v>
      </c>
      <c r="M5" s="100" t="str">
        <f>HYPERLINK("https://www.teacherspayteachers.com/browse/free?search=thank%20you%20card%20template","Thank You Card Templates")</f>
        <v>Thank You Card Templates</v>
      </c>
      <c r="N5" s="134" t="str">
        <f>HYPERLINK("https://ufw.org/research/history/mexicans-filipinos-joined-together/","When Mexicans and Filipinos joined together – UFW")</f>
        <v>When Mexicans and Filipinos joined together – UFW</v>
      </c>
      <c r="O5" s="57" t="s">
        <v>608</v>
      </c>
      <c r="P5" s="57" t="s">
        <v>609</v>
      </c>
      <c r="Q5" s="64" t="s">
        <v>1208</v>
      </c>
      <c r="R5" s="57" t="s">
        <v>611</v>
      </c>
      <c r="S5" s="57" t="s">
        <v>612</v>
      </c>
      <c r="T5" s="57" t="s">
        <v>613</v>
      </c>
      <c r="U5" s="58" t="s">
        <v>899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1209</v>
      </c>
      <c r="E6" s="39" t="s">
        <v>619</v>
      </c>
      <c r="F6" s="39" t="s">
        <v>620</v>
      </c>
      <c r="G6" s="101" t="str">
        <f>HYPERLINK("https://www.loc.gov/collections/civil-rights-history-project/","Civil Rights History Photos")</f>
        <v>Civil Rights History Photos</v>
      </c>
      <c r="H6" s="101" t="str">
        <f>HYPERLINK("https://crmvet.org/images/imgcoll.htm","Civil Rights Movement Photo Collection")</f>
        <v>Civil Rights Movement Photo Collection</v>
      </c>
      <c r="I6" s="101" t="str">
        <f>HYPERLINK("https://www.readwritethink.org/classroom-resources/student-interactives/timeline","Interactive Timeline Creator")</f>
        <v>Interactive Timeline Creator</v>
      </c>
      <c r="J6" s="101" t="str">
        <f>HYPERLINK("https://libraries.ucsd.edu/farmworkermovement/TimelineWeb.pdf","Farmworker Movement
1960-1993")</f>
        <v>Farmworker Movement
1960-1993</v>
      </c>
      <c r="K6" s="123" t="s">
        <v>1210</v>
      </c>
      <c r="L6" s="122" t="str">
        <f>HYPERLINK("https://drive.google.com/file/d/1bFrBstXe4LwVU4aRr_wyO0_aVx0qTkeP/view?usp=drive_link","Timeline Worksheet")</f>
        <v>Timeline Worksheet</v>
      </c>
      <c r="M6" s="133" t="str">
        <f>HYPERLINK("https://drive.google.com/file/d/1xHzKCe1mh23N9DRWZQTkXhkpI4ZYfi-W/view?usp=drive_link","Mini Book Template")</f>
        <v>Mini Book Template</v>
      </c>
      <c r="N6" s="99"/>
      <c r="O6" s="45" t="s">
        <v>621</v>
      </c>
      <c r="P6" s="45" t="s">
        <v>622</v>
      </c>
      <c r="Q6" s="97" t="s">
        <v>1211</v>
      </c>
      <c r="R6" s="45" t="s">
        <v>624</v>
      </c>
      <c r="S6" s="45" t="s">
        <v>625</v>
      </c>
      <c r="T6" s="45" t="s">
        <v>626</v>
      </c>
      <c r="U6" s="47" t="s">
        <v>1212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1213</v>
      </c>
      <c r="E7" s="53" t="s">
        <v>632</v>
      </c>
      <c r="F7" s="53" t="s">
        <v>633</v>
      </c>
      <c r="G7" s="100" t="str">
        <f>HYPERLINK("https://www.readwritethink.org/classroom-resources/student-interactives/venn-diagram","Interactive Venn Diagram Creator")</f>
        <v>Interactive Venn Diagram Creator</v>
      </c>
      <c r="H7" s="123" t="s">
        <v>1214</v>
      </c>
      <c r="I7" s="133" t="str">
        <f>HYPERLINK("https://kids.britannica.com/kids/article/Larry-Itliong/634086#:~:text=Itliong%20was%20born%20on%20October,became%20a%20farmworker%20in%20California","Larry Itilong")</f>
        <v>Larry Itilong</v>
      </c>
      <c r="J7" s="133" t="str">
        <f>HYPERLINK("https://www.twinkl.co.uk/teaching-wiki/cesar-chavez","César Chávez – Facts and Accomplishments – Twinkl USA")</f>
        <v>César Chávez – Facts and Accomplishments – Twinkl USA</v>
      </c>
      <c r="K7" s="133" t="str">
        <f>HYPERLINK("https://kids.britannica.com/kids/article/Larry-Itliong/634086#:~:text=Itliong%20was%20born%20on%20October,became%20a%20farmworker%20in%20California","Larry Itliong - Kids")</f>
        <v>Larry Itliong - Kids</v>
      </c>
      <c r="L7" s="132" t="str">
        <f>HYPERLINK("https://drive.google.com/file/d/1xHzKCe1mh23N9DRWZQTkXhkpI4ZYfi-W/view?usp=drive_link","Mini Book Template")</f>
        <v>Mini Book Template</v>
      </c>
      <c r="M7" s="59"/>
      <c r="N7" s="59"/>
      <c r="O7" s="57" t="s">
        <v>634</v>
      </c>
      <c r="P7" s="57" t="s">
        <v>635</v>
      </c>
      <c r="Q7" s="97" t="s">
        <v>1215</v>
      </c>
      <c r="R7" s="57" t="s">
        <v>637</v>
      </c>
      <c r="S7" s="57" t="s">
        <v>638</v>
      </c>
      <c r="T7" s="57" t="s">
        <v>639</v>
      </c>
      <c r="U7" s="58" t="s">
        <v>913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1216</v>
      </c>
      <c r="E8" s="39" t="s">
        <v>645</v>
      </c>
      <c r="F8" s="39" t="s">
        <v>646</v>
      </c>
      <c r="G8" s="89" t="str">
        <f>HYPERLINK("http://libraries.ucsd.edu/farmworkermovement/","Farmworker Movement Documentation Project")</f>
        <v>Farmworker Movement Documentation Project</v>
      </c>
      <c r="H8" s="101" t="str">
        <f>HYPERLINK("https://libraries.ucsd.edu/farmworkermovement/","Digital Archive of Farm Worker Movement")</f>
        <v>Digital Archive of Farm Worker Movement</v>
      </c>
      <c r="I8" s="89" t="str">
        <f>HYPERLINK("https://littlemanila.org/stockton-connection-to-delano-grape-strike","The Stockton Connection")</f>
        <v>The Stockton Connection</v>
      </c>
      <c r="J8" s="89" t="str">
        <f>HYPERLINK("https://mexicosolidarityproject.org/voices/196/","Grape Strike! Filipino Workers Organize")</f>
        <v>Grape Strike! Filipino Workers Organize</v>
      </c>
      <c r="K8" s="89" t="str">
        <f>HYPERLINK("https://cathfamily.org/wp-content/uploads/2013/02/cf_activities_chain.pdf","Unity Chain Template")</f>
        <v>Unity Chain Template</v>
      </c>
      <c r="L8" s="89" t="str">
        <f>HYPERLINK("https://fristartmuseum.org/wp-content/uploads/202_Unity_Lesson_Plan_FINAL_with_image.pdf","Building Unity Through Art Lesson Plan")</f>
        <v>Building Unity Through Art Lesson Plan</v>
      </c>
      <c r="M8" s="48"/>
      <c r="N8" s="48"/>
      <c r="O8" s="45" t="s">
        <v>647</v>
      </c>
      <c r="P8" s="45" t="s">
        <v>648</v>
      </c>
      <c r="Q8" s="97" t="s">
        <v>1217</v>
      </c>
      <c r="R8" s="45" t="s">
        <v>650</v>
      </c>
      <c r="S8" s="45" t="s">
        <v>651</v>
      </c>
      <c r="T8" s="45" t="s">
        <v>652</v>
      </c>
      <c r="U8" s="45" t="s">
        <v>916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1218</v>
      </c>
      <c r="E9" s="53" t="s">
        <v>658</v>
      </c>
      <c r="F9" s="53" t="s">
        <v>659</v>
      </c>
      <c r="G9" s="94" t="str">
        <f>HYPERLINK("https://libraries.ucsd.edu/farmworkermovement/","Digital Archive of Farm Worker Movement")</f>
        <v>Digital Archive of Farm Worker Movement</v>
      </c>
      <c r="H9" s="96"/>
      <c r="I9" s="96"/>
      <c r="J9" s="96"/>
      <c r="K9" s="96"/>
      <c r="L9" s="96"/>
      <c r="M9" s="59"/>
      <c r="N9" s="59"/>
      <c r="O9" s="57" t="s">
        <v>660</v>
      </c>
      <c r="P9" s="57" t="s">
        <v>661</v>
      </c>
      <c r="Q9" s="97" t="s">
        <v>1219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1220</v>
      </c>
      <c r="E10" s="39" t="s">
        <v>670</v>
      </c>
      <c r="F10" s="39" t="s">
        <v>671</v>
      </c>
      <c r="G10" s="89" t="str">
        <f>HYPERLINK("https://crmvet.org/images/imgcoll.htm","Civil Rights Movement Photo Collection")</f>
        <v>Civil Rights Movement Photo Collection</v>
      </c>
      <c r="H10" s="89" t="str">
        <f>HYPERLINK("https://firstamendmentmuseum.org/wp-content/uploads/2020/09/Assembly-Coloring.pdf","First Amendment Peaceful Assembly Posters")</f>
        <v>First Amendment Peaceful Assembly Posters</v>
      </c>
      <c r="I10" s="89" t="str">
        <f>HYPERLINK("https://firstamendmentmuseum.org/wp-content/uploads/2021/02/Free-Speech-The-First-Amendment.pdf","Free Speech and the First Amendment Lessons")</f>
        <v>Free Speech and the First Amendment Lessons</v>
      </c>
      <c r="J10" s="124" t="s">
        <v>1221</v>
      </c>
      <c r="K10" s="104" t="str">
        <f>HYPERLINK("https://drive.google.com/file/d/1xHzKCe1mh23N9DRWZQTkXhkpI4ZYfi-W/view?usp=drive_link","Mini Book Template")</f>
        <v>Mini Book Template</v>
      </c>
      <c r="L10" s="99"/>
      <c r="M10" s="99"/>
      <c r="N10" s="99"/>
      <c r="O10" s="45" t="s">
        <v>672</v>
      </c>
      <c r="P10" s="45" t="s">
        <v>673</v>
      </c>
      <c r="Q10" s="97" t="s">
        <v>1222</v>
      </c>
      <c r="R10" s="45" t="s">
        <v>675</v>
      </c>
      <c r="S10" s="45" t="s">
        <v>676</v>
      </c>
      <c r="T10" s="45" t="s">
        <v>677</v>
      </c>
      <c r="U10" s="47" t="s">
        <v>1223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1224</v>
      </c>
      <c r="E11" s="53" t="s">
        <v>682</v>
      </c>
      <c r="F11" s="53" t="s">
        <v>683</v>
      </c>
      <c r="G11" s="9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94" t="str">
        <f>HYPERLINK("https://farmworkerjustice.org/resource-library/worker-stories","Farm Worker Testimonies Archive")</f>
        <v>Farm Worker Testimonies Archive</v>
      </c>
      <c r="I11" s="96"/>
      <c r="J11" s="134" t="str">
        <f>HYPERLINK("https://www.timetoast.com/timelines/filipino-immigration-to-america","Filipino Immigration to America")</f>
        <v>Filipino Immigration to America</v>
      </c>
      <c r="K11" s="135" t="str">
        <f>HYPERLINK("https://www.youtube.com/watch?v=NVrFA24bc0c","Everything you didnt know about Filipino American History | Breaking The Tabo | Season 1 | Episode 4")</f>
        <v>Everything you didnt know about Filipino American History | Breaking The Tabo | Season 1 | Episode 4</v>
      </c>
      <c r="L11" s="136" t="s">
        <v>1225</v>
      </c>
      <c r="M11" s="136" t="s">
        <v>1226</v>
      </c>
      <c r="N11" s="137"/>
      <c r="O11" s="57" t="s">
        <v>684</v>
      </c>
      <c r="P11" s="57" t="s">
        <v>685</v>
      </c>
      <c r="Q11" s="97" t="s">
        <v>1227</v>
      </c>
      <c r="R11" s="57" t="s">
        <v>687</v>
      </c>
      <c r="S11" s="57" t="s">
        <v>688</v>
      </c>
      <c r="T11" s="57" t="s">
        <v>689</v>
      </c>
      <c r="U11" s="58" t="s">
        <v>1228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1229</v>
      </c>
      <c r="E12" s="39" t="s">
        <v>693</v>
      </c>
      <c r="F12" s="39" t="s">
        <v>933</v>
      </c>
      <c r="G12" s="89" t="str">
        <f>HYPERLINK("https://www.loc.gov/collections/civil-rights-history-project/","Civil Rights History Project Photos")</f>
        <v>Civil Rights History Project Photos</v>
      </c>
      <c r="H12" s="89" t="str">
        <f>HYPERLINK("https://lhrp.georgetown.edu/collections/image-galleries-the-labor-movement","Labor Movement Photo Gallery")</f>
        <v>Labor Movement Photo Gallery</v>
      </c>
      <c r="I12" s="99"/>
      <c r="J12" s="99"/>
      <c r="K12" s="99"/>
      <c r="L12" s="99"/>
      <c r="M12" s="99"/>
      <c r="N12" s="99"/>
      <c r="O12" s="45" t="s">
        <v>695</v>
      </c>
      <c r="P12" s="45" t="s">
        <v>696</v>
      </c>
      <c r="Q12" s="97" t="s">
        <v>1230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1231</v>
      </c>
      <c r="E13" s="53" t="s">
        <v>705</v>
      </c>
      <c r="F13" s="53" t="s">
        <v>937</v>
      </c>
      <c r="G13" s="94" t="str">
        <f>HYPERLINK("https://libraries.ucsd.edu/farmworkermovement/gallery/","Farm Worker Movement Photo Gallery")</f>
        <v>Farm Worker Movement Photo Gallery</v>
      </c>
      <c r="H13" s="94" t="str">
        <f>HYPERLINK("https://www.loc.gov/collections/civil-rights-history-project/","Coalition Building Resources")</f>
        <v>Coalition Building Resources</v>
      </c>
      <c r="I13" s="94" t="str">
        <f>HYPERLINK("https://americanhistory.si.edu/democracy-exhibition/vote-voice/getting-organized","Building Worker Alliances")</f>
        <v>Building Worker Alliances</v>
      </c>
      <c r="J13" s="94" t="str">
        <f>HYPERLINK("https://fristartmuseum.org/wp-content/uploads/202_Unity_Lesson_Plan_FINAL_with_image.pdf","Building Unity Through Art Lesson Plan")</f>
        <v>Building Unity Through Art Lesson Plan</v>
      </c>
      <c r="K13" s="134" t="str">
        <f>HYPERLINK("https://kids.kiddle.co/Coalition","Coalition Facts for Kids")</f>
        <v>Coalition Facts for Kids</v>
      </c>
      <c r="M13" s="96"/>
      <c r="N13" s="96"/>
      <c r="O13" s="57" t="s">
        <v>707</v>
      </c>
      <c r="P13" s="57" t="s">
        <v>708</v>
      </c>
      <c r="Q13" s="97" t="s">
        <v>1232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1233</v>
      </c>
      <c r="E14" s="39" t="s">
        <v>717</v>
      </c>
      <c r="F14" s="39" t="s">
        <v>718</v>
      </c>
      <c r="G14" s="89" t="str">
        <f>HYPERLINK("https://crmvet.org/images/imgcoll.htm","Civil Rights Movement Photo Collection")</f>
        <v>Civil Rights Movement Photo Collection</v>
      </c>
      <c r="H14" s="89" t="str">
        <f>HYPERLINK("https://www.facinghistory.org/resource-library/standing-democracy","Teaching Peaceful Protest")</f>
        <v>Teaching Peaceful Protest</v>
      </c>
      <c r="I14" s="138" t="str">
        <f>HYPERLINK("https://drive.google.com/file/d/1YplbjU8ZACuouov4Br7ZX0zQVkXXPlzi/view?usp=drive_link","https://drive.google.com/file/d/1YplbjU8ZACuouov4Br7ZX0zQVkXXPlzi/view?usp=drive_link  ")</f>
        <v>https://drive.google.com/file/d/1YplbjU8ZACuouov4Br7ZX0zQVkXXPlzi/view?usp=drive_link  </v>
      </c>
      <c r="J14" s="138" t="str">
        <f>HYPERLINK("https://www.hachettebookgroup.com/articles/teach-kids-their-first-amendment-rights/#:~:text=The%20First%20Amendment%20grants%20everyone,assemble%20peacefully%20and%20without%20violence","https://www.hachettebookgroup.com/articles/teach-kids-their-first-amendment-rights/#:~:text=The%20First%20Amendment%20grants%20everyone,assemble%20peacefully%20and%20without%20violence ")</f>
        <v>https://www.hachettebookgroup.com/articles/teach-kids-their-first-amendment-rights/#:~:text=The%20First%20Amendment%20grants%20everyone,assemble%20peacefully%20and%20without%20violence </v>
      </c>
      <c r="K14" s="99"/>
      <c r="L14" s="99"/>
      <c r="M14" s="48"/>
      <c r="N14" s="48"/>
      <c r="O14" s="45" t="s">
        <v>719</v>
      </c>
      <c r="P14" s="45" t="s">
        <v>720</v>
      </c>
      <c r="Q14" s="46" t="s">
        <v>1234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1235</v>
      </c>
      <c r="E15" s="53" t="s">
        <v>729</v>
      </c>
      <c r="F15" s="53" t="s">
        <v>947</v>
      </c>
      <c r="G15" s="94" t="str">
        <f>HYPERLINK("https://indepthnh.org/2024/11/20/larry-itliong-the-father-of-the-west-coast-labor-movement/","Larry Itliong: Father of West Coast Labor")</f>
        <v>Larry Itliong: Father of West Coast Labor</v>
      </c>
      <c r="H15" s="100" t="str">
        <f>HYPERLINK("https://www.nps.gov/people/larry-itliong.htm","Larry Itliong Profile - National Park Service")</f>
        <v>Larry Itliong Profile - National Park Service</v>
      </c>
      <c r="I15" s="139" t="str">
        <f>HYPERLINK("https://www.youtube.com/watch?v=dtnZYe8fYN4","What is a Leader")</f>
        <v>What is a Leader</v>
      </c>
      <c r="J15" s="138" t="str">
        <f>HYPERLINK("https://www.twinkl.co.uk/teaching-wiki/cesar-chavez","https://www.twinkl.co.uk/teaching-wiki/cesar-chavez")</f>
        <v>https://www.twinkl.co.uk/teaching-wiki/cesar-chavez</v>
      </c>
      <c r="K15" s="134" t="str">
        <f>HYPERLINK("https://kids.britannica.com/kids/article/Larry-Itliong/634086#:~:text=Itliong%20was%20born%20on%20October,became%20a%20farmworker%20in%20California","Larry Itliong - Kids")</f>
        <v>Larry Itliong - Kids</v>
      </c>
      <c r="L15" s="140" t="s">
        <v>1236</v>
      </c>
      <c r="M15" s="59"/>
      <c r="N15" s="59"/>
      <c r="O15" s="57" t="s">
        <v>731</v>
      </c>
      <c r="P15" s="57" t="s">
        <v>732</v>
      </c>
      <c r="Q15" s="97" t="s">
        <v>1237</v>
      </c>
      <c r="R15" s="57" t="s">
        <v>734</v>
      </c>
      <c r="S15" s="57" t="s">
        <v>735</v>
      </c>
      <c r="T15" s="57" t="s">
        <v>736</v>
      </c>
      <c r="U15" s="57" t="s">
        <v>952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1238</v>
      </c>
      <c r="E16" s="39" t="s">
        <v>741</v>
      </c>
      <c r="F16" s="39" t="s">
        <v>742</v>
      </c>
      <c r="G16" s="89" t="str">
        <f>HYPERLINK("https://uniontrack.com/blog/media-depicts-labor-issues","How Media Depicts Labor Issues")</f>
        <v>How Media Depicts Labor Issues</v>
      </c>
      <c r="H16" s="89" t="str">
        <f>HYPERLINK("https://chavezfoundation.org/2024/10/31/chavez-media-combats-election-misinformation","Labor Movement Media Coverage")</f>
        <v>Labor Movement Media Coverage</v>
      </c>
      <c r="I16" s="89" t="str">
        <f>HYPERLINK("https://www.pbs.org/video/labor-day-1725217910/","PBS Labor Movement Archives")</f>
        <v>PBS Labor Movement Archives</v>
      </c>
      <c r="J16" s="89" t="str">
        <f>HYPERLINK("https://uniontrack.com/blog/the-new-labor-movement","Modern Labor Communication Strategies")</f>
        <v>Modern Labor Communication Strategies</v>
      </c>
      <c r="K16" s="122" t="s">
        <v>1239</v>
      </c>
      <c r="L16" s="122" t="s">
        <v>1240</v>
      </c>
      <c r="M16" s="141" t="s">
        <v>1241</v>
      </c>
      <c r="N16" s="142" t="s">
        <v>391</v>
      </c>
      <c r="O16" s="45" t="s">
        <v>743</v>
      </c>
      <c r="P16" s="45" t="s">
        <v>744</v>
      </c>
      <c r="Q16" s="97" t="s">
        <v>1242</v>
      </c>
      <c r="R16" s="45" t="s">
        <v>746</v>
      </c>
      <c r="S16" s="45" t="s">
        <v>747</v>
      </c>
      <c r="T16" s="47" t="s">
        <v>748</v>
      </c>
      <c r="U16" s="45" t="s">
        <v>957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1243</v>
      </c>
      <c r="E17" s="53" t="s">
        <v>751</v>
      </c>
      <c r="F17" s="53" t="s">
        <v>959</v>
      </c>
      <c r="G17" s="100" t="str">
        <f>HYPERLINK("https://calasiancc.org/larry-itliong-the-filipino-labor-leader-who-changed-the-nation/","Larry Itliong's Lasting Legacy")</f>
        <v>Larry Itliong's Lasting Legacy</v>
      </c>
      <c r="H17" s="100" t="str">
        <f>HYPERLINK("https://californiamuseum.org/california-hall-of-fame/exhibitions/virtual-exhibitions/larry-itliong/","California Hall of Fame Profile")</f>
        <v>California Hall of Fame Profile</v>
      </c>
      <c r="I17" s="96"/>
      <c r="J17" s="96"/>
      <c r="K17" s="96"/>
      <c r="L17" s="96"/>
      <c r="M17" s="59"/>
      <c r="N17" s="59"/>
      <c r="O17" s="57" t="s">
        <v>753</v>
      </c>
      <c r="P17" s="57" t="s">
        <v>754</v>
      </c>
      <c r="Q17" s="97" t="s">
        <v>1244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1245</v>
      </c>
      <c r="E18" s="39" t="s">
        <v>763</v>
      </c>
      <c r="F18" s="74" t="s">
        <v>764</v>
      </c>
      <c r="G18" s="89" t="str">
        <f>HYPERLINK("https://www.loc.gov/collections/civil-rights-history-project/","Civil Rights History Project Collection")</f>
        <v>Civil Rights History Project Collection</v>
      </c>
      <c r="H18" s="89" t="str">
        <f>HYPERLINK("https://www.timetoast.com/timelines/filipino-immigration-to-america","Filipino Immigration to America Illustrated Timeline")</f>
        <v>Filipino Immigration to America Illustrated Timeline</v>
      </c>
      <c r="I18" s="89" t="str">
        <f>HYPERLINK("https://libraries.ucsd.edu/farmworkermovement/gallery/","Farm Worker Movement Photo Gallery")</f>
        <v>Farm Worker Movement Photo Gallery</v>
      </c>
      <c r="J18" s="89" t="str">
        <f>HYPERLINK("https://www.readwritethink.org/classroom-resources/student-interactives/timeline","Interactive Timeline Creator")</f>
        <v>Interactive Timeline Creator</v>
      </c>
      <c r="K18" s="99"/>
      <c r="L18" s="99"/>
      <c r="M18" s="109"/>
      <c r="N18" s="109"/>
      <c r="O18" s="39" t="s">
        <v>765</v>
      </c>
      <c r="P18" s="39" t="s">
        <v>766</v>
      </c>
      <c r="Q18" s="110" t="s">
        <v>1246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1247</v>
      </c>
      <c r="E19" s="53" t="s">
        <v>774</v>
      </c>
      <c r="F19" s="53" t="s">
        <v>775</v>
      </c>
      <c r="G19" s="94" t="str">
        <f>HYPERLINK("https://www.dol.gov/agencies/whd/data/charts","Historical Labor Statistics Database")</f>
        <v>Historical Labor Statistics Database</v>
      </c>
      <c r="H19" s="94" t="str">
        <f>HYPERLINK("https://www.bls.gov/spotlight/2012/farm_labor/","Farm Labor Statistics Archive")</f>
        <v>Farm Labor Statistics Archive</v>
      </c>
      <c r="I19" s="94" t="str">
        <f>HYPERLINK("https://farmworkerjustice.org/resource-library/","Farm Worker Primary Source Collection")</f>
        <v>Farm Worker Primary Source Collection</v>
      </c>
      <c r="J19" s="124" t="str">
        <f>HYPERLINK("https://docs.google.com/document/d/1NGfER-cohcACUSZSfOZGVT7qW89XVmlN-8YxDLbe1bY/edit?tab=t.0","https://docs.google.com/document/d/1NGfER-cohcACUSZSfOZGVT7qW89XVmlN-8YxDLbe1bY/edit?tab=t.0 ")</f>
        <v>https://docs.google.com/document/d/1NGfER-cohcACUSZSfOZGVT7qW89XVmlN-8YxDLbe1bY/edit?tab=t.0 </v>
      </c>
      <c r="K19" s="124" t="str">
        <f>HYPERLINK("https://www.farmworkerjustice.org/stories-from-the-field/","https://www.farmworkerjustice.org/stories-from-the-field/")</f>
        <v>https://www.farmworkerjustice.org/stories-from-the-field/</v>
      </c>
      <c r="L19" s="96"/>
      <c r="M19" s="111"/>
      <c r="N19" s="111"/>
      <c r="O19" s="53" t="s">
        <v>776</v>
      </c>
      <c r="P19" s="53" t="s">
        <v>777</v>
      </c>
      <c r="Q19" s="110" t="s">
        <v>1248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1249</v>
      </c>
      <c r="E20" s="39" t="s">
        <v>784</v>
      </c>
      <c r="F20" s="39" t="s">
        <v>972</v>
      </c>
      <c r="G20" s="89" t="str">
        <f>HYPERLINK("https://www.loc.gov/collections/civil-rights-history-project/articles-and-essays/","Movement Planning Documents")</f>
        <v>Movement Planning Documents</v>
      </c>
      <c r="H20" s="136" t="s">
        <v>1250</v>
      </c>
      <c r="I20" s="130" t="s">
        <v>1251</v>
      </c>
      <c r="J20" s="134" t="str">
        <f>HYPERLINK("https://drive.google.com/file/d/1YplbjU8ZACuouov4Br7ZX0zQVkXXPlzi/view?usp=drive_link","How do workers maintain peaceful demonstrations")</f>
        <v>How do workers maintain peaceful demonstrations</v>
      </c>
      <c r="K20" s="143" t="str">
        <f>HYPERLINK("https://www.loc.gov/collections/civil-rights-history-project/articles-and-essays/","Articles and Essays | Civil Rights History Project | Digital Collections | Library of Congress")</f>
        <v>Articles and Essays | Civil Rights History Project | Digital Collections | Library of Congress</v>
      </c>
      <c r="L20" s="99"/>
      <c r="M20" s="48"/>
      <c r="N20" s="48"/>
      <c r="O20" s="45" t="s">
        <v>786</v>
      </c>
      <c r="P20" s="45" t="s">
        <v>787</v>
      </c>
      <c r="Q20" s="97" t="s">
        <v>1252</v>
      </c>
      <c r="R20" s="45" t="s">
        <v>789</v>
      </c>
      <c r="S20" s="45" t="s">
        <v>790</v>
      </c>
      <c r="T20" s="45" t="s">
        <v>791</v>
      </c>
      <c r="U20" s="45" t="s">
        <v>977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1253</v>
      </c>
      <c r="E21" s="53" t="s">
        <v>796</v>
      </c>
      <c r="F21" s="53" t="s">
        <v>797</v>
      </c>
      <c r="G21" s="94" t="str">
        <f>HYPERLINK("https://libraries.ucsd.edu/farmworkermovement/essays/","Farm Worker Coalition Documents")</f>
        <v>Farm Worker Coalition Documents</v>
      </c>
      <c r="H21" s="94" t="str">
        <f>HYPERLINK("https://calisphere.org/search/?q=ITLIONG","Itliong Image Archive")</f>
        <v>Itliong Image Archive</v>
      </c>
      <c r="I21" s="94" t="str">
        <f>HYPERLINK("https://www.facinghistory.org/resource-library/teaching-strategies/save-last-word-me","Unity Analysis Tools")</f>
        <v>Unity Analysis Tools</v>
      </c>
      <c r="J21" s="140" t="s">
        <v>1225</v>
      </c>
      <c r="K21" s="143" t="str">
        <f>HYPERLINK("https://kids.kiddle.co/Coalition","Coalition Facts for Kids")</f>
        <v>Coalition Facts for Kids</v>
      </c>
      <c r="L21" s="96"/>
      <c r="M21" s="59"/>
      <c r="N21" s="59"/>
      <c r="O21" s="57" t="s">
        <v>798</v>
      </c>
      <c r="P21" s="57" t="s">
        <v>799</v>
      </c>
      <c r="Q21" s="97" t="s">
        <v>1254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1255</v>
      </c>
      <c r="E22" s="39" t="s">
        <v>809</v>
      </c>
      <c r="F22" s="39" t="s">
        <v>810</v>
      </c>
      <c r="G22" s="89" t="str">
        <f>HYPERLINK("https://www.facinghistory.org/resource-library/standing-democracy","Leadership Analysis Tools")</f>
        <v>Leadership Analysis Tools</v>
      </c>
      <c r="H22" s="144" t="s">
        <v>1256</v>
      </c>
      <c r="I22" s="143" t="str">
        <f>HYPERLINK("https://www.twinkl.co.uk/teaching-wiki/cesar-chavez","César Chávez – Facts and Accomplishments – Twinkl USA")</f>
        <v>César Chávez – Facts and Accomplishments – Twinkl USA</v>
      </c>
      <c r="J22" s="143" t="str">
        <f>HYPERLINK("https://kids.britannica.com/kids/article/Larry-Itliong/634086#:~:text=Itliong%20was%20born%20on%20October,became%20a%20farmworker%20in%20California","Larry Itliong - Kids")</f>
        <v>Larry Itliong - Kids</v>
      </c>
      <c r="K22" s="143" t="str">
        <f>HYPERLINK("https://www.facinghistory.org/resource-library/standing-democracy","Standing Up for Democracy | Facing History &amp; Ourselves")</f>
        <v>Standing Up for Democracy | Facing History &amp; Ourselves</v>
      </c>
      <c r="L22" s="99"/>
      <c r="M22" s="48"/>
      <c r="N22" s="48"/>
      <c r="O22" s="45" t="s">
        <v>811</v>
      </c>
      <c r="P22" s="45" t="s">
        <v>812</v>
      </c>
      <c r="Q22" s="97" t="s">
        <v>1257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1258</v>
      </c>
      <c r="E23" s="53" t="s">
        <v>819</v>
      </c>
      <c r="F23" s="53" t="s">
        <v>820</v>
      </c>
      <c r="G23" s="145" t="str">
        <f>HYPERLINK("https://libraries.ucsd.edu/farmworkermovement/gallery/thumbnails.php?album=473","Farm Worker Movement Media Archive")</f>
        <v>Farm Worker Movement Media Archive</v>
      </c>
      <c r="H23" s="146" t="str">
        <f>HYPERLINK("https://www.crmvet.org/docs/mvmt/6510mvmt.pdf","https://www.crmvet.org/docs/mvmt/6510mvmt.pdf")</f>
        <v>https://www.crmvet.org/docs/mvmt/6510mvmt.pdf</v>
      </c>
      <c r="I23" s="136" t="s">
        <v>1240</v>
      </c>
      <c r="J23" s="136" t="s">
        <v>1241</v>
      </c>
      <c r="K23" s="134" t="str">
        <f>HYPERLINK("https://uniontrack.com/blog/media-depicts-labor-issues","How Media Depicts Labor Issues; How Unions Can Set the Record Straight")</f>
        <v>How Media Depicts Labor Issues; How Unions Can Set the Record Straight</v>
      </c>
      <c r="L23" s="134" t="str">
        <f>HYPERLINK("https://libraries.ucsd.edu/farmworkermovement/gallery/thumbnails.php?album=473","Farmworker Movement Online Gallery")</f>
        <v>Farmworker Movement Online Gallery</v>
      </c>
      <c r="M23" s="59"/>
      <c r="N23" s="59"/>
      <c r="O23" s="57" t="s">
        <v>821</v>
      </c>
      <c r="P23" s="57" t="s">
        <v>822</v>
      </c>
      <c r="Q23" s="97" t="s">
        <v>1259</v>
      </c>
      <c r="R23" s="57" t="s">
        <v>824</v>
      </c>
      <c r="S23" s="57" t="s">
        <v>825</v>
      </c>
      <c r="T23" s="58" t="s">
        <v>826</v>
      </c>
      <c r="U23" s="57" t="s">
        <v>993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1260</v>
      </c>
      <c r="E24" s="39" t="s">
        <v>830</v>
      </c>
      <c r="F24" s="39" t="s">
        <v>995</v>
      </c>
      <c r="G24" s="147" t="str">
        <f>HYPERLINK("https://pvarts.org/dev/wp-content/uploads/2020/06/Yaya-Timeline-of-Agricultural-Labor-USA.pdf","Farm Labor Laws History")</f>
        <v>Farm Labor Laws History</v>
      </c>
      <c r="H24" s="89" t="str">
        <f>HYPERLINK("https://www.nlrb.gov/about-nlrb/who-we-are/our-history","National Labor
Relations Board Case Search")</f>
        <v>National Labor
Relations Board Case Search</v>
      </c>
      <c r="I24" s="140" t="s">
        <v>1261</v>
      </c>
      <c r="J24" s="138" t="str">
        <f>HYPERLINK("https://www.youtube.com/watch?v=OnxT2Ulfu7o","https://www.youtube.com/watch?v=OnxT2Ulfu7o")</f>
        <v>https://www.youtube.com/watch?v=OnxT2Ulfu7o</v>
      </c>
      <c r="K24" s="99"/>
      <c r="L24" s="99"/>
      <c r="M24" s="48"/>
      <c r="N24" s="48"/>
      <c r="O24" s="45" t="s">
        <v>832</v>
      </c>
      <c r="P24" s="45" t="s">
        <v>833</v>
      </c>
      <c r="Q24" s="97" t="s">
        <v>1262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1263</v>
      </c>
      <c r="E25" s="53" t="s">
        <v>843</v>
      </c>
      <c r="F25" s="53" t="s">
        <v>844</v>
      </c>
      <c r="G25" s="94" t="str">
        <f>HYPERLINK("https://www.bls.gov/news.release/union2.nr0.htm","Current Union Statistics")</f>
        <v>Current Union Statistics</v>
      </c>
      <c r="H25" s="94" t="str">
        <f>HYPERLINK("https://www.dol.gov/agencies/whd/data","Modern Labor Data")</f>
        <v>Modern Labor Data</v>
      </c>
      <c r="I25" s="134" t="str">
        <f>HYPERLINK("https://www.learningforjustice.org/classroom-resources/lessons/labor-matters","Labor Matters | Learning for Justice")</f>
        <v>Labor Matters | Learning for Justice</v>
      </c>
      <c r="J25" s="96"/>
      <c r="K25" s="96"/>
      <c r="L25" s="96"/>
      <c r="M25" s="59"/>
      <c r="N25" s="59"/>
      <c r="O25" s="57" t="s">
        <v>845</v>
      </c>
      <c r="P25" s="57" t="s">
        <v>846</v>
      </c>
      <c r="Q25" s="97" t="s">
        <v>1264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hyperlinks>
    <hyperlink r:id="rId1" ref="Q5"/>
    <hyperlink r:id="rId2" ref="K6"/>
    <hyperlink r:id="rId3" ref="H7"/>
    <hyperlink r:id="rId4" ref="J10"/>
    <hyperlink r:id="rId5" ref="L11"/>
    <hyperlink r:id="rId6" ref="M11"/>
    <hyperlink r:id="rId7" ref="L15"/>
    <hyperlink r:id="rId8" ref="K16"/>
    <hyperlink r:id="rId9" ref="L16"/>
    <hyperlink r:id="rId10" ref="M16"/>
    <hyperlink r:id="rId11" ref="N16"/>
    <hyperlink r:id="rId12" ref="H20"/>
    <hyperlink r:id="rId13" ref="I20"/>
    <hyperlink r:id="rId14" ref="J21"/>
    <hyperlink r:id="rId15" ref="H22"/>
    <hyperlink r:id="rId16" ref="I23"/>
    <hyperlink r:id="rId17" ref="J23"/>
    <hyperlink r:id="rId18" ref="I24"/>
  </hyperlinks>
  <drawing r:id="rId19"/>
  <tableParts count="1">
    <tablePart r:id="rId2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hidden="1" min="4" max="4" width="50.88"/>
    <col customWidth="1" hidden="1" min="5" max="5" width="18.5"/>
    <col customWidth="1" hidden="1" min="6" max="6" width="34.0"/>
    <col customWidth="1" min="7" max="7" width="14.25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1265</v>
      </c>
      <c r="E2" s="39" t="s">
        <v>569</v>
      </c>
      <c r="F2" s="39" t="s">
        <v>133</v>
      </c>
      <c r="G2" s="40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40" t="str">
        <f>HYPERLINK("https://welgadigitalarchive.omeka.net/fafh","Filipino American Farmworker History Digital Archive")</f>
        <v>Filipino American Farmworker History Digital Archive</v>
      </c>
      <c r="I2" s="40" t="str">
        <f>HYPERLINK("https://www.migrationpolicy.org/article/filipino-immigrants-united-states-2016","Filipino Immigrants in the United States")</f>
        <v>Filipino Immigrants in the United States</v>
      </c>
      <c r="J2" s="40" t="str">
        <f>HYPERLINK("https://www.zinnedproject.org/news/tdih/delano-grape-strike/","Today in History: The Delano Grape Strike Begins")</f>
        <v>Today in History: The Delano Grape Strike Begins</v>
      </c>
      <c r="K2" s="42" t="str">
        <f>HYPERLINK("https://drive.google.com/file/d/1bFrBstXe4LwVU4aRr_wyO0_aVx0qTkeP/view?usp=drive_link","Timeline Worksheet ")</f>
        <v>Timeline Worksheet </v>
      </c>
      <c r="L2" s="43" t="str">
        <f>HYPERLINK("https://www.readwritethink.org/classroom-resources/student-interactives/timeline","Interactive Timeline")</f>
        <v>Interactive Timeline</v>
      </c>
      <c r="M2" s="43" t="str">
        <f>HYPERLINK("https://www.timetoast.com/timelines/filipino-immigration-to-america","Filipino Immigration Video")</f>
        <v>Filipino Immigration Video</v>
      </c>
      <c r="N2" s="44" t="str">
        <f>HYPERLINK("https://drive.google.com/file/d/1S6VYFxLSYTsziMFYdSqQj0I5jMwb_3N-/view?usp=drive_link","World Map")</f>
        <v>World Map</v>
      </c>
      <c r="O2" s="45" t="s">
        <v>570</v>
      </c>
      <c r="P2" s="45" t="s">
        <v>571</v>
      </c>
      <c r="Q2" s="46" t="s">
        <v>1266</v>
      </c>
      <c r="R2" s="45" t="s">
        <v>573</v>
      </c>
      <c r="S2" s="45" t="s">
        <v>574</v>
      </c>
      <c r="T2" s="45" t="s">
        <v>575</v>
      </c>
      <c r="U2" s="47" t="s">
        <v>1201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1267</v>
      </c>
      <c r="E3" s="53" t="s">
        <v>581</v>
      </c>
      <c r="F3" s="53" t="s">
        <v>582</v>
      </c>
      <c r="G3" s="54" t="str">
        <f>HYPERLINK("https://exhibits.stanford.edu/riseup/feature/larry-itliong","Larry Itliong Timeline - Rise Up Exhibition")</f>
        <v>Larry Itliong Timeline - Rise Up Exhibition</v>
      </c>
      <c r="H3" s="54" t="str">
        <f>HYPERLINK("https://www.sfchronicle.com/projects/2024/larry-itliong-timeline/","Life and Legacy of Larry Itliong")</f>
        <v>Life and Legacy of Larry Itliong</v>
      </c>
      <c r="I3" s="54" t="str">
        <f>HYPERLINK("https://californiamuseum.org/inductee/larry-itliong/","Larry Itliong Photo Collection")</f>
        <v>Larry Itliong Photo Collection</v>
      </c>
      <c r="J3" s="43" t="str">
        <f>HYPERLINK("https://www.youtube.com/watch?v=jTl17BnAaPk","Journey for Justice: The Life of Larry Itliong Read Aloud")</f>
        <v>Journey for Justice: The Life of Larry Itliong Read Aloud</v>
      </c>
      <c r="K3" s="43" t="str">
        <f>HYPERLINK("https://drive.google.com/file/d/1m753e7_xwMEalzQvqXHx7dsXywydc8x9/view?usp=drive_link","Storyboard Template")
</f>
        <v>Storyboard Template</v>
      </c>
      <c r="L3" s="55"/>
      <c r="M3" s="56"/>
      <c r="N3" s="56"/>
      <c r="O3" s="57" t="s">
        <v>583</v>
      </c>
      <c r="P3" s="57" t="s">
        <v>584</v>
      </c>
      <c r="Q3" s="97" t="s">
        <v>1268</v>
      </c>
      <c r="R3" s="57" t="s">
        <v>586</v>
      </c>
      <c r="S3" s="57" t="s">
        <v>587</v>
      </c>
      <c r="T3" s="57" t="s">
        <v>588</v>
      </c>
      <c r="U3" s="58" t="s">
        <v>1204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1269</v>
      </c>
      <c r="E4" s="39" t="s">
        <v>593</v>
      </c>
      <c r="F4" s="39" t="s">
        <v>594</v>
      </c>
      <c r="G4" s="40" t="str">
        <f t="shared" ref="G4:G5" si="1">HYPERLINK("https://libraries.ucsd.edu/farmworkermovement/gallery/","Farm Worker Movement Photo Gallery")</f>
        <v>Farm Worker Movement Photo Gallery</v>
      </c>
      <c r="H4" s="40" t="str">
        <f>HYPERLINK("https://www.loc.gov/collections/fsa-owi-black-and-white-negatives/","FSA Farm Worker Photo Collection")</f>
        <v>FSA Farm Worker Photo Collection</v>
      </c>
      <c r="I4" s="43" t="str">
        <f>HYPERLINK("https://docs.google.com/document/d/1NGfER-cohcACUSZSfOZGVT7qW89XVmlN-8YxDLbe1bY/edit?usp=sharing","Farm Worker Working Conditions")</f>
        <v>Farm Worker Working Conditions</v>
      </c>
      <c r="J4" s="60" t="str">
        <f>HYPERLINK("https://nfwm.org/farm-workers/farm-worker-issues/children-in-the-fields/","Children in the Fields - NFWM")</f>
        <v>Children in the Fields - NFWM</v>
      </c>
      <c r="K4" s="43" t="str">
        <f>HYPERLINK("https://www.youtube.com/watch?v=jTl17BnAaPk","Journey for Justice: The Life of Larry Itliong Read Aloud")</f>
        <v>Journey for Justice: The Life of Larry Itliong Read Aloud</v>
      </c>
      <c r="L4" s="61"/>
      <c r="M4" s="62"/>
      <c r="N4" s="62"/>
      <c r="O4" s="45" t="s">
        <v>595</v>
      </c>
      <c r="P4" s="45" t="s">
        <v>596</v>
      </c>
      <c r="Q4" s="97" t="s">
        <v>1270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1271</v>
      </c>
      <c r="E5" s="53" t="s">
        <v>606</v>
      </c>
      <c r="F5" s="53" t="s">
        <v>607</v>
      </c>
      <c r="G5" s="63" t="str">
        <f t="shared" si="1"/>
        <v>Farm Worker Movement Photo Gallery</v>
      </c>
      <c r="H5" s="63" t="str">
        <f>HYPERLINK("https://communitymurals.info/steps/mural-supplies/","Community Mural Supply Guide")</f>
        <v>Community Mural Supply Guide</v>
      </c>
      <c r="I5" s="63" t="str">
        <f>HYPERLINK("https://www.art-is-fun.com/how-to-paint-a-mural","Mural Painting Guide")</f>
        <v>Mural Painting Guide</v>
      </c>
      <c r="J5" s="63" t="str">
        <f>HYPERLINK("https://www.greenvelope.com/blog/thank-you-card-template","Thank You Card Writing Guide")</f>
        <v>Thank You Card Writing Guide</v>
      </c>
      <c r="K5" s="63" t="str">
        <f>HYPERLINK("https://create.microsoft.com/en-us/templates/thank-you","Customizable Thank You Templates")</f>
        <v>Customizable Thank You Templates</v>
      </c>
      <c r="L5" s="63" t="str">
        <f>HYPERLINK("https://organizedclassroom.com/wp-content/uploads/2022/05/1-StudentThankYouNotes-e1648047663689.jpeg","Student Thank You Notes")</f>
        <v>Student Thank You Notes</v>
      </c>
      <c r="M5" s="63" t="str">
        <f>HYPERLINK("https://www.teacherspayteachers.com/browse/free?search=thank%20you%20card%20template","Thank You Card Templates")</f>
        <v>Thank You Card Templates</v>
      </c>
      <c r="N5" s="60" t="str">
        <f>HYPERLINK("https://ufw.org/research/history/mexicans-filipinos-joined-together/","When Mexicans and Filipinos joined together – UFW")</f>
        <v>When Mexicans and Filipinos joined together – UFW</v>
      </c>
      <c r="O5" s="57" t="s">
        <v>608</v>
      </c>
      <c r="P5" s="57" t="s">
        <v>609</v>
      </c>
      <c r="Q5" s="64" t="s">
        <v>1272</v>
      </c>
      <c r="R5" s="57" t="s">
        <v>611</v>
      </c>
      <c r="S5" s="57" t="s">
        <v>612</v>
      </c>
      <c r="T5" s="57" t="s">
        <v>613</v>
      </c>
      <c r="U5" s="58" t="s">
        <v>1273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1274</v>
      </c>
      <c r="E6" s="39" t="s">
        <v>619</v>
      </c>
      <c r="F6" s="39" t="s">
        <v>620</v>
      </c>
      <c r="G6" s="65" t="str">
        <f>HYPERLINK("https://www.loc.gov/collections/civil-rights-history-project/","Civil Rights History Photos")</f>
        <v>Civil Rights History Photos</v>
      </c>
      <c r="H6" s="65" t="str">
        <f>HYPERLINK("https://crmvet.org/images/imgcoll.htm","Civil Rights Movement Photo Collection")</f>
        <v>Civil Rights Movement Photo Collection</v>
      </c>
      <c r="I6" s="65" t="str">
        <f>HYPERLINK("https://www.readwritethink.org/classroom-resources/student-interactives/timeline","Interactive Timeline Creator")</f>
        <v>Interactive Timeline Creator</v>
      </c>
      <c r="J6" s="65" t="str">
        <f>HYPERLINK("https://libraries.ucsd.edu/farmworkermovement/TimelineWeb.pdf","Farmworker Movement
1960-1993")</f>
        <v>Farmworker Movement
1960-1993</v>
      </c>
      <c r="K6" s="43" t="str">
        <f>HYPERLINK("https://www.youtube.com/watch?v=jTl17BnAaPk","Journey for Justice Book")</f>
        <v>Journey for Justice Book</v>
      </c>
      <c r="L6" s="43" t="str">
        <f>HYPERLINK("https://drive.google.com/file/d/1bFrBstXe4LwVU4aRr_wyO0_aVx0qTkeP/view?usp=drive_link","Timeline Worksheet")</f>
        <v>Timeline Worksheet</v>
      </c>
      <c r="M6" s="44" t="str">
        <f>HYPERLINK("https://drive.google.com/file/d/1xHzKCe1mh23N9DRWZQTkXhkpI4ZYfi-W/view?usp=drive_link","Mini Book Template")</f>
        <v>Mini Book Template</v>
      </c>
      <c r="N6" s="61"/>
      <c r="O6" s="45" t="s">
        <v>621</v>
      </c>
      <c r="P6" s="45" t="s">
        <v>622</v>
      </c>
      <c r="Q6" s="97" t="s">
        <v>1275</v>
      </c>
      <c r="R6" s="45" t="s">
        <v>624</v>
      </c>
      <c r="S6" s="45" t="s">
        <v>625</v>
      </c>
      <c r="T6" s="45" t="s">
        <v>626</v>
      </c>
      <c r="U6" s="47" t="s">
        <v>1276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1277</v>
      </c>
      <c r="E7" s="53" t="s">
        <v>632</v>
      </c>
      <c r="F7" s="53" t="s">
        <v>633</v>
      </c>
      <c r="G7" s="66" t="str">
        <f>HYPERLINK("https://www.readwritethink.org/classroom-resources/student-interactives/venn-diagram","Interactive Venn Diagram Creator")</f>
        <v>Interactive Venn Diagram Creator</v>
      </c>
      <c r="H7" s="67" t="str">
        <f>HYPERLINK("https://www.twinkl.co.uk/teaching-wiki/cesar-chavez","César Chávez – Facts and Accomplishments – Twinkl")</f>
        <v>César Chávez – Facts and Accomplishments – Twinkl</v>
      </c>
      <c r="I7" s="44" t="str">
        <f>HYPERLINK("https://kids.britannica.com/kids/article/Larry-Itliong/634086#:~:text=Itliong%20was%20born%20on%20October,became%20a%20farmworker%20in%20California","Larry Itilong")</f>
        <v>Larry Itilong</v>
      </c>
      <c r="J7" s="44" t="str">
        <f>HYPERLINK("https://www.twinkl.co.uk/teaching-wiki/cesar-chavez","César Chávez – Facts and Accomplishments – Twinkl")</f>
        <v>César Chávez – Facts and Accomplishments – Twinkl</v>
      </c>
      <c r="K7" s="44" t="str">
        <f>HYPERLINK("https://kids.britannica.com/kids/article/Larry-Itliong/634086#:~:text=Itliong%20was%20born%20on%20October,became%20a%20farmworker%20in%20California","Larry Itliong - Kids")</f>
        <v>Larry Itliong - Kids</v>
      </c>
      <c r="L7" s="43" t="str">
        <f>HYPERLINK("https://drive.google.com/file/d/1xHzKCe1mh23N9DRWZQTkXhkpI4ZYfi-W/view?usp=drive_link","Mini Book Template")</f>
        <v>Mini Book Template</v>
      </c>
      <c r="M7" s="56"/>
      <c r="N7" s="56"/>
      <c r="O7" s="57" t="s">
        <v>634</v>
      </c>
      <c r="P7" s="57" t="s">
        <v>635</v>
      </c>
      <c r="Q7" s="97" t="s">
        <v>1278</v>
      </c>
      <c r="R7" s="57" t="s">
        <v>637</v>
      </c>
      <c r="S7" s="57" t="s">
        <v>638</v>
      </c>
      <c r="T7" s="57" t="s">
        <v>639</v>
      </c>
      <c r="U7" s="58" t="s">
        <v>1279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1280</v>
      </c>
      <c r="E8" s="39" t="s">
        <v>645</v>
      </c>
      <c r="F8" s="39" t="s">
        <v>646</v>
      </c>
      <c r="G8" s="40" t="str">
        <f>HYPERLINK("http://libraries.ucsd.edu/farmworkermovement/","Farmworker Movement Documentation Project")</f>
        <v>Farmworker Movement Documentation Project</v>
      </c>
      <c r="H8" s="65" t="str">
        <f>HYPERLINK("https://libraries.ucsd.edu/farmworkermovement/","Digital Archive of Farm Worker Movement")</f>
        <v>Digital Archive of Farm Worker Movement</v>
      </c>
      <c r="I8" s="40" t="str">
        <f>HYPERLINK("https://littlemanila.org/stockton-connection-to-delano-grape-strike","The Stockton Connection")</f>
        <v>The Stockton Connection</v>
      </c>
      <c r="J8" s="40" t="str">
        <f>HYPERLINK("https://mexicosolidarityproject.org/voices/196/","Grape Strike! Filipino Workers Organize")</f>
        <v>Grape Strike! Filipino Workers Organize</v>
      </c>
      <c r="K8" s="40" t="str">
        <f>HYPERLINK("https://cathfamily.org/wp-content/uploads/2013/02/cf_activities_chain.pdf","Unity Chain Template")</f>
        <v>Unity Chain Template</v>
      </c>
      <c r="L8" s="40" t="str">
        <f>HYPERLINK("https://fristartmuseum.org/wp-content/uploads/202_Unity_Lesson_Plan_FINAL_with_image.pdf","Building Unity Through Art Lesson Plan")</f>
        <v>Building Unity Through Art Lesson Plan</v>
      </c>
      <c r="M8" s="62"/>
      <c r="N8" s="62"/>
      <c r="O8" s="45" t="s">
        <v>647</v>
      </c>
      <c r="P8" s="45" t="s">
        <v>648</v>
      </c>
      <c r="Q8" s="97" t="s">
        <v>1281</v>
      </c>
      <c r="R8" s="45" t="s">
        <v>650</v>
      </c>
      <c r="S8" s="45" t="s">
        <v>651</v>
      </c>
      <c r="T8" s="45" t="s">
        <v>652</v>
      </c>
      <c r="U8" s="47" t="s">
        <v>1282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1283</v>
      </c>
      <c r="E9" s="53" t="s">
        <v>658</v>
      </c>
      <c r="F9" s="53" t="s">
        <v>659</v>
      </c>
      <c r="G9" s="54" t="str">
        <f>HYPERLINK("https://libraries.ucsd.edu/farmworkermovement/","Digital Archive of Farm Worker Movement")</f>
        <v>Digital Archive of Farm Worker Movement</v>
      </c>
      <c r="H9" s="55"/>
      <c r="I9" s="55"/>
      <c r="J9" s="55"/>
      <c r="K9" s="55"/>
      <c r="L9" s="55"/>
      <c r="M9" s="56"/>
      <c r="N9" s="56"/>
      <c r="O9" s="57" t="s">
        <v>660</v>
      </c>
      <c r="P9" s="57" t="s">
        <v>661</v>
      </c>
      <c r="Q9" s="97" t="s">
        <v>1284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1285</v>
      </c>
      <c r="E10" s="39" t="s">
        <v>670</v>
      </c>
      <c r="F10" s="39" t="s">
        <v>671</v>
      </c>
      <c r="G10" s="40" t="str">
        <f>HYPERLINK("https://crmvet.org/images/imgcoll.htm","Civil Rights Movement Photo Collection")</f>
        <v>Civil Rights Movement Photo Collection</v>
      </c>
      <c r="H10" s="40" t="str">
        <f>HYPERLINK("https://firstamendmentmuseum.org/wp-content/uploads/2020/09/Assembly-Coloring.pdf","First Amendment Peaceful Assembly Posters")</f>
        <v>First Amendment Peaceful Assembly Posters</v>
      </c>
      <c r="I10" s="40" t="str">
        <f>HYPERLINK("https://firstamendmentmuseum.org/wp-content/uploads/2021/02/Free-Speech-The-First-Amendment.pdf","Free Speech and the First Amendment Lessons")</f>
        <v>Free Speech and the First Amendment Lessons</v>
      </c>
      <c r="J10" s="43" t="str">
        <f>HYPERLINK("https://www.youtube.com/watch?v=-YM4QorREGE","First Amendment Explained")</f>
        <v>First Amendment Explained</v>
      </c>
      <c r="K10" s="60" t="str">
        <f>HYPERLINK("https://drive.google.com/file/d/1xHzKCe1mh23N9DRWZQTkXhkpI4ZYfi-W/view?usp=drive_link","Mini-book Template")</f>
        <v>Mini-book Template</v>
      </c>
      <c r="L10" s="61"/>
      <c r="M10" s="61"/>
      <c r="N10" s="61"/>
      <c r="O10" s="45" t="s">
        <v>672</v>
      </c>
      <c r="P10" s="45" t="s">
        <v>673</v>
      </c>
      <c r="Q10" s="97" t="s">
        <v>1286</v>
      </c>
      <c r="R10" s="45" t="s">
        <v>675</v>
      </c>
      <c r="S10" s="45" t="s">
        <v>676</v>
      </c>
      <c r="T10" s="45" t="s">
        <v>677</v>
      </c>
      <c r="U10" s="47" t="s">
        <v>1287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1288</v>
      </c>
      <c r="E11" s="53" t="s">
        <v>682</v>
      </c>
      <c r="F11" s="53" t="s">
        <v>683</v>
      </c>
      <c r="G11" s="5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54" t="str">
        <f t="shared" ref="H11:I11" si="2">HYPERLINK("https://farmworkerjustice.org/resource-library/worker-stories","Farm Worker Testimonies Archive")</f>
        <v>Farm Worker Testimonies Archive</v>
      </c>
      <c r="I11" s="54" t="str">
        <f t="shared" si="2"/>
        <v>Farm Worker Testimonies Archive</v>
      </c>
      <c r="J11" s="60" t="str">
        <f>HYPERLINK("https://www.timetoast.com/timelines/filipino-immigration-to-america","Filipino Immigration to America")</f>
        <v>Filipino Immigration to America</v>
      </c>
      <c r="K11" s="43" t="str">
        <f>HYPERLINK("https://www.youtube.com/watch?v=NVrFA24bc0c","Everything you didnt know about Filipino American History | Breaking The Tabo | Season 1 | Episode 4")</f>
        <v>Everything you didnt know about Filipino American History | Breaking The Tabo | Season 1 | Episode 4</v>
      </c>
      <c r="L11" s="72" t="str">
        <f>HYPERLINK("https://www.youtube.com/watch?v=KjH0UZGQag8","The Delano Grape Strike")</f>
        <v>The Delano Grape Strike</v>
      </c>
      <c r="M11" s="72" t="str">
        <f>HYPERLINK("https://drive.google.com/file/d/1S6VYFxLSYTsziMFYdSqQj0I5jMwb_3N-/view?usp=drive_link","World map")</f>
        <v>World map</v>
      </c>
      <c r="N11" s="73"/>
      <c r="O11" s="57" t="s">
        <v>684</v>
      </c>
      <c r="P11" s="57" t="s">
        <v>685</v>
      </c>
      <c r="Q11" s="97" t="s">
        <v>1289</v>
      </c>
      <c r="R11" s="57" t="s">
        <v>687</v>
      </c>
      <c r="S11" s="57" t="s">
        <v>688</v>
      </c>
      <c r="T11" s="57" t="s">
        <v>689</v>
      </c>
      <c r="U11" s="58" t="s">
        <v>1290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1291</v>
      </c>
      <c r="E12" s="39" t="s">
        <v>693</v>
      </c>
      <c r="F12" s="39" t="s">
        <v>933</v>
      </c>
      <c r="G12" s="40" t="str">
        <f>HYPERLINK("https://www.loc.gov/collections/civil-rights-history-project/","Civil Rights History Project Photos")</f>
        <v>Civil Rights History Project Photos</v>
      </c>
      <c r="H12" s="40" t="str">
        <f>HYPERLINK("https://lhrp.georgetown.edu/collections/image-galleries-the-labor-movement","Labor Movement Photo Gallery")</f>
        <v>Labor Movement Photo Gallery</v>
      </c>
      <c r="I12" s="61"/>
      <c r="J12" s="61"/>
      <c r="K12" s="61"/>
      <c r="L12" s="61"/>
      <c r="M12" s="61"/>
      <c r="N12" s="61"/>
      <c r="O12" s="45" t="s">
        <v>695</v>
      </c>
      <c r="P12" s="45" t="s">
        <v>696</v>
      </c>
      <c r="Q12" s="97" t="s">
        <v>1292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1293</v>
      </c>
      <c r="E13" s="53" t="s">
        <v>705</v>
      </c>
      <c r="F13" s="53" t="s">
        <v>937</v>
      </c>
      <c r="G13" s="54" t="str">
        <f>HYPERLINK("https://libraries.ucsd.edu/farmworkermovement/gallery/","Farm Worker Movement Photo Gallery")</f>
        <v>Farm Worker Movement Photo Gallery</v>
      </c>
      <c r="H13" s="54" t="str">
        <f>HYPERLINK("https://www.loc.gov/collections/civil-rights-history-project/","Coalition Building Resources")</f>
        <v>Coalition Building Resources</v>
      </c>
      <c r="I13" s="54" t="str">
        <f>HYPERLINK("https://americanhistory.si.edu/democracy-exhibition/vote-voice/getting-organized","Building Worker Alliances")</f>
        <v>Building Worker Alliances</v>
      </c>
      <c r="J13" s="54" t="str">
        <f>HYPERLINK("https://fristartmuseum.org/wp-content/uploads/202_Unity_Lesson_Plan_FINAL_with_image.pdf","Building Unity Through Art Lesson Plan")</f>
        <v>Building Unity Through Art Lesson Plan</v>
      </c>
      <c r="K13" s="60" t="str">
        <f>HYPERLINK("https://kids.kiddle.co/Coalition","Coalition Facts for Kids")</f>
        <v>Coalition Facts for Kids</v>
      </c>
      <c r="L13" s="76"/>
      <c r="M13" s="55"/>
      <c r="N13" s="55"/>
      <c r="O13" s="57" t="s">
        <v>707</v>
      </c>
      <c r="P13" s="57" t="s">
        <v>708</v>
      </c>
      <c r="Q13" s="97" t="s">
        <v>1294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1295</v>
      </c>
      <c r="E14" s="39" t="s">
        <v>717</v>
      </c>
      <c r="F14" s="39" t="s">
        <v>718</v>
      </c>
      <c r="G14" s="40" t="str">
        <f>HYPERLINK("https://crmvet.org/images/imgcoll.htm","Civil Rights Movement Photo Collection")</f>
        <v>Civil Rights Movement Photo Collection</v>
      </c>
      <c r="H14" s="40" t="str">
        <f>HYPERLINK("https://www.facinghistory.org/resource-library/standing-democracy","Teaching Peaceful Protest")</f>
        <v>Teaching Peaceful Protest</v>
      </c>
      <c r="I14" s="60" t="str">
        <f>HYPERLINK("https://drive.google.com/file/d/1YplbjU8ZACuouov4Br7ZX0zQVkXXPlzi/view?usp=drive_link","How Did the Workers Maintain Peaceful Demonstrations during Their Boycott?")</f>
        <v>How Did the Workers Maintain Peaceful Demonstrations during Their Boycott?</v>
      </c>
      <c r="J14" s="60" t="str">
        <f>HYPERLINK("https://www.hachettebookgroup.com/articles/teach-kids-their-first-amendment-rights/#:~:text=The%20First%20Amendment%20grants%20everyone,assemble%20peacefully%20and%20without%20violence","Teach Kids Their First Amendment Rights")</f>
        <v>Teach Kids Their First Amendment Rights</v>
      </c>
      <c r="K14" s="61"/>
      <c r="L14" s="61"/>
      <c r="M14" s="62"/>
      <c r="N14" s="62"/>
      <c r="O14" s="45" t="s">
        <v>719</v>
      </c>
      <c r="P14" s="45" t="s">
        <v>720</v>
      </c>
      <c r="Q14" s="46" t="s">
        <v>1296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1297</v>
      </c>
      <c r="E15" s="53" t="s">
        <v>729</v>
      </c>
      <c r="F15" s="53" t="s">
        <v>947</v>
      </c>
      <c r="G15" s="54" t="str">
        <f>HYPERLINK("https://indepthnh.org/2024/11/20/larry-itliong-the-father-of-the-west-coast-labor-movement/","Larry Itliong: Father of West Coast Labor")</f>
        <v>Larry Itliong: Father of West Coast Labor</v>
      </c>
      <c r="H15" s="63" t="str">
        <f>HYPERLINK("https://www.nps.gov/people/larry-itliong.htm","Larry Itliong Profile - National Park Service")</f>
        <v>Larry Itliong Profile - National Park Service</v>
      </c>
      <c r="I15" s="54" t="str">
        <f>HYPERLINK("https://www.youtube.com/watch?v=dtnZYe8fYN4","What is a Leader?")</f>
        <v>What is a Leader?</v>
      </c>
      <c r="J15" s="77" t="str">
        <f>HYPERLINK("https://www.twinkl.co.uk/teaching-wiki/cesar-chavez","César Chávez – Facts and Accomplishments – Twinkl USA")</f>
        <v>César Chávez – Facts and Accomplishments – Twinkl USA</v>
      </c>
      <c r="K15" s="60" t="str">
        <f>HYPERLINK("https://kids.britannica.com/kids/article/Larry-Itliong/634086#:~:text=Itliong%20was%20born%20on%20October,became%20a%20farmworker%20in%20California","Larry Itliong - Kids")</f>
        <v>Larry Itliong - Kids</v>
      </c>
      <c r="L15" s="43" t="str">
        <f>HYPERLINK("https://drive.google.com/file/d/1xHzKCe1mh23N9DRWZQTkXhkpI4ZYfi-W/view?usp=drive_link","Mini-book Template")</f>
        <v>Mini-book Template</v>
      </c>
      <c r="M15" s="56"/>
      <c r="N15" s="56"/>
      <c r="O15" s="57" t="s">
        <v>731</v>
      </c>
      <c r="P15" s="57" t="s">
        <v>732</v>
      </c>
      <c r="Q15" s="97" t="s">
        <v>1298</v>
      </c>
      <c r="R15" s="57" t="s">
        <v>734</v>
      </c>
      <c r="S15" s="57" t="s">
        <v>735</v>
      </c>
      <c r="T15" s="57" t="s">
        <v>736</v>
      </c>
      <c r="U15" s="58" t="s">
        <v>1299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1300</v>
      </c>
      <c r="E16" s="39" t="s">
        <v>741</v>
      </c>
      <c r="F16" s="39" t="s">
        <v>742</v>
      </c>
      <c r="G16" s="40" t="str">
        <f>HYPERLINK("https://uniontrack.com/blog/media-depicts-labor-issues","How Media Depicts Labor Issues")</f>
        <v>How Media Depicts Labor Issues</v>
      </c>
      <c r="H16" s="40" t="str">
        <f>HYPERLINK("https://chavezfoundation.org/2024/10/31/chavez-media-combats-election-misinformation","Labor Movement Media Coverage")</f>
        <v>Labor Movement Media Coverage</v>
      </c>
      <c r="I16" s="40" t="str">
        <f>HYPERLINK("https://www.pbs.org/video/labor-day-1725217910/","PBS Labor Movement Archives")</f>
        <v>PBS Labor Movement Archives</v>
      </c>
      <c r="J16" s="40" t="str">
        <f>HYPERLINK("https://uniontrack.com/blog/the-new-labor-movement","Modern Labor Communication Strategies")</f>
        <v>Modern Labor Communication Strategies</v>
      </c>
      <c r="K16" s="43" t="str">
        <f>HYPERLINK("https://www.crmvet.org/docs/mvmt/6510mvmt.pdf","Strike in Grades, am Article by The Movement, October 1965")</f>
        <v>Strike in Grades, am Article by The Movement, October 1965</v>
      </c>
      <c r="L16" s="43" t="str">
        <f>HYPERLINK("https://youtu.be/D0Cd9-eJ-No?si=UUmu7SYAm98K_nWO","What is fake news? Tips For Spotting Them - Fake News for Kids")</f>
        <v>What is fake news? Tips For Spotting Them - Fake News for Kids</v>
      </c>
      <c r="M16" s="42" t="str">
        <f>HYPERLINK("https://youtu.be/9MJFRr7mY-Y?si=LAIlqCahtULnLPMi","Fact vs. Fake: A Quick Lesson in Media Literacy | CBC Kids")</f>
        <v>Fact vs. Fake: A Quick Lesson in Media Literacy | CBC Kids</v>
      </c>
      <c r="N16" s="78" t="str">
        <f>HYPERLINK("https://uniontrack.com/blog/media-depicts-labor-issues","How the Media Depicts Labor Issues and How Unions Can Set the Record Straight")</f>
        <v>How the Media Depicts Labor Issues and How Unions Can Set the Record Straight</v>
      </c>
      <c r="O16" s="45" t="s">
        <v>743</v>
      </c>
      <c r="P16" s="45" t="s">
        <v>744</v>
      </c>
      <c r="Q16" s="97" t="s">
        <v>1301</v>
      </c>
      <c r="R16" s="45" t="s">
        <v>746</v>
      </c>
      <c r="S16" s="45" t="s">
        <v>747</v>
      </c>
      <c r="T16" s="47" t="s">
        <v>748</v>
      </c>
      <c r="U16" s="47" t="s">
        <v>1302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1303</v>
      </c>
      <c r="E17" s="53" t="s">
        <v>751</v>
      </c>
      <c r="F17" s="53" t="s">
        <v>959</v>
      </c>
      <c r="G17" s="63" t="str">
        <f>HYPERLINK("https://calasiancc.org/larry-itliong-the-filipino-labor-leader-who-changed-the-nation/","Larry Itliong's Lasting Legacy")</f>
        <v>Larry Itliong's Lasting Legacy</v>
      </c>
      <c r="H17" s="63" t="str">
        <f>HYPERLINK("https://californiamuseum.org/california-hall-of-fame/exhibitions/virtual-exhibitions/larry-itliong/","California Hall of Fame Profile")</f>
        <v>California Hall of Fame Profile</v>
      </c>
      <c r="I17" s="55"/>
      <c r="J17" s="55"/>
      <c r="K17" s="55"/>
      <c r="L17" s="55"/>
      <c r="M17" s="56"/>
      <c r="N17" s="56"/>
      <c r="O17" s="57" t="s">
        <v>753</v>
      </c>
      <c r="P17" s="57" t="s">
        <v>754</v>
      </c>
      <c r="Q17" s="97" t="s">
        <v>1304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1305</v>
      </c>
      <c r="E18" s="39" t="s">
        <v>763</v>
      </c>
      <c r="F18" s="74" t="s">
        <v>764</v>
      </c>
      <c r="G18" s="40" t="str">
        <f>HYPERLINK("https://www.loc.gov/collections/civil-rights-history-project/","Civil Rights History Project Collection")</f>
        <v>Civil Rights History Project Collection</v>
      </c>
      <c r="H18" s="40" t="str">
        <f>HYPERLINK("https://www.timetoast.com/timelines/filipino-immigration-to-america","Filipino Immigration to America Illustrated Timeline")</f>
        <v>Filipino Immigration to America Illustrated Timeline</v>
      </c>
      <c r="I18" s="40" t="str">
        <f>HYPERLINK("https://libraries.ucsd.edu/farmworkermovement/gallery/","Farm Worker Movement Photo Gallery")</f>
        <v>Farm Worker Movement Photo Gallery</v>
      </c>
      <c r="J18" s="40" t="str">
        <f>HYPERLINK("https://www.readwritethink.org/classroom-resources/student-interactives/timeline","Interactive Timeline Creator")</f>
        <v>Interactive Timeline Creator</v>
      </c>
      <c r="K18" s="61"/>
      <c r="L18" s="61"/>
      <c r="M18" s="79"/>
      <c r="N18" s="79"/>
      <c r="O18" s="39" t="s">
        <v>765</v>
      </c>
      <c r="P18" s="39" t="s">
        <v>766</v>
      </c>
      <c r="Q18" s="110" t="s">
        <v>1306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1307</v>
      </c>
      <c r="E19" s="53" t="s">
        <v>774</v>
      </c>
      <c r="F19" s="53" t="s">
        <v>775</v>
      </c>
      <c r="G19" s="54" t="str">
        <f>HYPERLINK("https://www.dol.gov/agencies/whd/data/charts","Historical Labor Statistics Database")</f>
        <v>Historical Labor Statistics Database</v>
      </c>
      <c r="H19" s="54" t="str">
        <f>HYPERLINK("https://www.bls.gov/spotlight/2012/farm_labor/","Farm Labor Statistics Archive")</f>
        <v>Farm Labor Statistics Archive</v>
      </c>
      <c r="I19" s="54" t="str">
        <f>HYPERLINK("https://farmworkerjustice.org/resource-library/","Farm Worker Primary Source Collection")</f>
        <v>Farm Worker Primary Source Collection</v>
      </c>
      <c r="J19" s="60" t="str">
        <f>HYPERLINK("https://docs.google.com/document/d/1NGfER-cohcACUSZSfOZGVT7qW89XVmlN-8YxDLbe1bY/edit?tab=t.0","The Power of Peaceful Protest")</f>
        <v>The Power of Peaceful Protest</v>
      </c>
      <c r="K19" s="60" t="str">
        <f>HYPERLINK("https://www.farmworkerjustice.org/stories-from-the-field/","Stories from the field")</f>
        <v>Stories from the field</v>
      </c>
      <c r="L19" s="55"/>
      <c r="M19" s="81"/>
      <c r="N19" s="81"/>
      <c r="O19" s="53" t="s">
        <v>776</v>
      </c>
      <c r="P19" s="53" t="s">
        <v>777</v>
      </c>
      <c r="Q19" s="110" t="s">
        <v>1308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1309</v>
      </c>
      <c r="E20" s="39" t="s">
        <v>784</v>
      </c>
      <c r="F20" s="39" t="s">
        <v>972</v>
      </c>
      <c r="G20" s="40" t="str">
        <f>HYPERLINK("https://www.loc.gov/collections/civil-rights-history-project/articles-and-essays/","Movement Planning Documents")</f>
        <v>Movement Planning Documents</v>
      </c>
      <c r="H20" s="72" t="str">
        <f>HYPERLINK("https://www.youtube.com/watch?v=Kn6I1JUHklU)","The Power of Peaceful Protest")</f>
        <v>The Power of Peaceful Protest</v>
      </c>
      <c r="I20" s="82" t="str">
        <f>HYPERLINK("https://www.youtube.com/watch?v=eP-mv5IjFzY","Non violence and peaceful protests")</f>
        <v>Non violence and peaceful protests</v>
      </c>
      <c r="J20" s="60" t="str">
        <f>HYPERLINK("https://drive.google.com/file/d/1YplbjU8ZACuouov4Br7ZX0zQVkXXPlzi/view?usp=drive_link","How do workers maintain peaceful demonstrations")</f>
        <v>How do workers maintain peaceful demonstrations</v>
      </c>
      <c r="K20" s="60" t="str">
        <f>HYPERLINK("https://www.loc.gov/collections/civil-rights-history-project/articles-and-essays/","Articles and Essays | Civil Rights History Project | Digital Collections | Library of Congress")</f>
        <v>Articles and Essays | Civil Rights History Project | Digital Collections | Library of Congress</v>
      </c>
      <c r="L20" s="61"/>
      <c r="M20" s="62"/>
      <c r="N20" s="62"/>
      <c r="O20" s="45" t="s">
        <v>786</v>
      </c>
      <c r="P20" s="45" t="s">
        <v>787</v>
      </c>
      <c r="Q20" s="97" t="s">
        <v>1310</v>
      </c>
      <c r="R20" s="45" t="s">
        <v>789</v>
      </c>
      <c r="S20" s="45" t="s">
        <v>790</v>
      </c>
      <c r="T20" s="45" t="s">
        <v>791</v>
      </c>
      <c r="U20" s="47" t="s">
        <v>1311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1312</v>
      </c>
      <c r="E21" s="53" t="s">
        <v>796</v>
      </c>
      <c r="F21" s="53" t="s">
        <v>797</v>
      </c>
      <c r="G21" s="54" t="str">
        <f>HYPERLINK("https://libraries.ucsd.edu/farmworkermovement/essays/","Farm Worker Coalition Documents")</f>
        <v>Farm Worker Coalition Documents</v>
      </c>
      <c r="H21" s="54" t="str">
        <f>HYPERLINK("https://calisphere.org/search/?q=ITLIONG","Itliong Image Archive")</f>
        <v>Itliong Image Archive</v>
      </c>
      <c r="I21" s="54" t="str">
        <f>HYPERLINK("https://www.facinghistory.org/resource-library/teaching-strategies/save-last-word-me","Unity Analysis Tools")</f>
        <v>Unity Analysis Tools</v>
      </c>
      <c r="J21" s="72" t="str">
        <f>HYPERLINK("https://www.youtube.com/watch?v=KjH0UZGQag8","The Delano Grape Strike")</f>
        <v>The Delano Grape Strike</v>
      </c>
      <c r="K21" s="60" t="str">
        <f>HYPERLINK("https://kids.kiddle.co/Coalition","Coalition Facts for Kids")</f>
        <v>Coalition Facts for Kids</v>
      </c>
      <c r="L21" s="55"/>
      <c r="M21" s="56"/>
      <c r="N21" s="56"/>
      <c r="O21" s="57" t="s">
        <v>798</v>
      </c>
      <c r="P21" s="57" t="s">
        <v>799</v>
      </c>
      <c r="Q21" s="97" t="s">
        <v>1313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1314</v>
      </c>
      <c r="E22" s="39" t="s">
        <v>809</v>
      </c>
      <c r="F22" s="39" t="s">
        <v>810</v>
      </c>
      <c r="G22" s="40" t="str">
        <f>HYPERLINK("https://www.facinghistory.org/resource-library/standing-democracy","Leadership Analysis Tools")</f>
        <v>Leadership Analysis Tools</v>
      </c>
      <c r="H22" s="83" t="str">
        <f>HYPERLINK("https://www.youtube.com/watch?v=dtnZYe8fYN4","What is a Leader?")</f>
        <v>What is a Leader?</v>
      </c>
      <c r="I22" s="60" t="str">
        <f>HYPERLINK("https://www.twinkl.co.uk/teaching-wiki/cesar-chavez","César Chávez – Facts and Accomplishments – Twinkl USA")</f>
        <v>César Chávez – Facts and Accomplishments – Twinkl USA</v>
      </c>
      <c r="J22" s="60" t="str">
        <f>HYPERLINK("https://kids.britannica.com/kids/article/Larry-Itliong/634086#:~:text=Itliong%20was%20born%20on%20October,became%20a%20farmworker%20in%20California","Larry Itliong - Kids")</f>
        <v>Larry Itliong - Kids</v>
      </c>
      <c r="K22" s="60" t="str">
        <f>HYPERLINK("https://www.facinghistory.org/resource-library/standing-democracy","Standing Up for Democracy | Facing History &amp; Ourselves")</f>
        <v>Standing Up for Democracy | Facing History &amp; Ourselves</v>
      </c>
      <c r="L22" s="61"/>
      <c r="M22" s="62"/>
      <c r="N22" s="62"/>
      <c r="O22" s="45" t="s">
        <v>811</v>
      </c>
      <c r="P22" s="45" t="s">
        <v>812</v>
      </c>
      <c r="Q22" s="97" t="s">
        <v>1315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1316</v>
      </c>
      <c r="E23" s="53" t="s">
        <v>819</v>
      </c>
      <c r="F23" s="53" t="s">
        <v>820</v>
      </c>
      <c r="G23" s="63" t="str">
        <f>HYPERLINK("https://libraries.ucsd.edu/farmworkermovement/gallery/thumbnails.php?album=473","Farm Worker Movement Media Archive")</f>
        <v>Farm Worker Movement Media Archive</v>
      </c>
      <c r="H23" s="60" t="str">
        <f>HYPERLINK("https://www.crmvet.org/docs/mvmt/6510mvmt.pdf","Strike in Grades, am Article by The Movement, October 1965")</f>
        <v>Strike in Grades, am Article by The Movement, October 1965</v>
      </c>
      <c r="I23" s="72" t="str">
        <f>HYPERLINK("https://youtu.be/D0Cd9-eJ-No?si=UUmu7SYAm98K_nWO","What is fake news? Tips For Spotting Them - Fake News for Kids")</f>
        <v>What is fake news? Tips For Spotting Them - Fake News for Kids</v>
      </c>
      <c r="J23" s="72" t="str">
        <f>HYPERLINK("https://youtu.be/9MJFRr7mY-Y?si=LAIlqCahtULnLPMi","What is fake news? Tips For Spotting Them - Fake News for Kids")</f>
        <v>What is fake news? Tips For Spotting Them - Fake News for Kids</v>
      </c>
      <c r="K23" s="60" t="str">
        <f>HYPERLINK("https://uniontrack.com/blog/media-depicts-labor-issues","How Media Depicts Labor Issues; How Unions Can Set the Record Straight")</f>
        <v>How Media Depicts Labor Issues; How Unions Can Set the Record Straight</v>
      </c>
      <c r="L23" s="60" t="str">
        <f>HYPERLINK("https://libraries.ucsd.edu/farmworkermovement/gallery/thumbnails.php?album=473","Farmworker Movement Online Gallery")</f>
        <v>Farmworker Movement Online Gallery</v>
      </c>
      <c r="M23" s="56"/>
      <c r="N23" s="56"/>
      <c r="O23" s="57" t="s">
        <v>821</v>
      </c>
      <c r="P23" s="57" t="s">
        <v>822</v>
      </c>
      <c r="Q23" s="97" t="s">
        <v>1317</v>
      </c>
      <c r="R23" s="57" t="s">
        <v>824</v>
      </c>
      <c r="S23" s="57" t="s">
        <v>825</v>
      </c>
      <c r="T23" s="58" t="s">
        <v>826</v>
      </c>
      <c r="U23" s="58" t="s">
        <v>1318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1319</v>
      </c>
      <c r="E24" s="39" t="s">
        <v>830</v>
      </c>
      <c r="F24" s="39" t="s">
        <v>995</v>
      </c>
      <c r="G24" s="65" t="str">
        <f>HYPERLINK("https://pvarts.org/dev/wp-content/uploads/2020/06/Yaya-Timeline-of-Agricultural-Labor-USA.pdf","Farm Labor Laws History")</f>
        <v>Farm Labor Laws History</v>
      </c>
      <c r="H24" s="40" t="str">
        <f>HYPERLINK("https://www.nlrb.gov/about-nlrb/who-we-are/our-history","National Labor
Relations Board Case Search")</f>
        <v>National Labor
Relations Board Case Search</v>
      </c>
      <c r="I24" s="72" t="str">
        <f>HYPERLINK("https://www.youtube.com/watch?v=ewu-v36szlE","The Labor Movement in the United States | History")</f>
        <v>The Labor Movement in the United States | History</v>
      </c>
      <c r="J24" s="60" t="str">
        <f>HYPERLINK("https://www.twinkl.co.uk/teaching-wiki/cesar-chavez","César Chávez – Facts and Accomplishments – Twinkl")</f>
        <v>César Chávez – Facts and Accomplishments – Twinkl</v>
      </c>
      <c r="K24" s="61"/>
      <c r="L24" s="61"/>
      <c r="M24" s="62"/>
      <c r="N24" s="62"/>
      <c r="O24" s="45" t="s">
        <v>832</v>
      </c>
      <c r="P24" s="45" t="s">
        <v>833</v>
      </c>
      <c r="Q24" s="97" t="s">
        <v>1320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1321</v>
      </c>
      <c r="E25" s="53" t="s">
        <v>843</v>
      </c>
      <c r="F25" s="53" t="s">
        <v>844</v>
      </c>
      <c r="G25" s="54" t="str">
        <f>HYPERLINK("https://www.bls.gov/news.release/union2.nr0.htm","Current Union Statistics")</f>
        <v>Current Union Statistics</v>
      </c>
      <c r="H25" s="54" t="str">
        <f>HYPERLINK("https://www.dol.gov/agencies/whd/data","Modern Labor Data")</f>
        <v>Modern Labor Data</v>
      </c>
      <c r="I25" s="60" t="str">
        <f>HYPERLINK("https://www.learningforjustice.org/classroom-resources/lessons/labor-matters","Labor Matters | Learning for Justice")</f>
        <v>Labor Matters | Learning for Justice</v>
      </c>
      <c r="J25" s="55"/>
      <c r="K25" s="55"/>
      <c r="L25" s="55"/>
      <c r="M25" s="56"/>
      <c r="N25" s="56"/>
      <c r="O25" s="57" t="s">
        <v>845</v>
      </c>
      <c r="P25" s="57" t="s">
        <v>846</v>
      </c>
      <c r="Q25" s="97" t="s">
        <v>1322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hyperlinks>
    <hyperlink r:id="rId1" ref="Q5"/>
  </hyperlinks>
  <drawing r:id="rId2"/>
  <tableParts count="1">
    <tablePart r:id="rId4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1" max="1" width="8.38"/>
    <col customWidth="1" min="2" max="2" width="12.88"/>
    <col customWidth="1" min="3" max="3" width="14.88"/>
    <col customWidth="1" hidden="1" min="4" max="4" width="50.88"/>
    <col customWidth="1" hidden="1" min="5" max="5" width="18.5"/>
    <col customWidth="1" hidden="1" min="6" max="6" width="34.0"/>
    <col customWidth="1" min="7" max="7" width="14.25"/>
    <col customWidth="1" min="8" max="14" width="14.5"/>
    <col customWidth="1" min="15" max="15" width="33.38"/>
    <col customWidth="1" min="16" max="16" width="14.5"/>
    <col customWidth="1" min="17" max="17" width="54.13"/>
    <col customWidth="1" min="18" max="18" width="19.75"/>
    <col customWidth="1" min="19" max="23" width="28.63"/>
    <col customWidth="1" min="24" max="24" width="20.0"/>
  </cols>
  <sheetData>
    <row r="1">
      <c r="A1" s="31" t="s">
        <v>0</v>
      </c>
      <c r="B1" s="32" t="s">
        <v>1</v>
      </c>
      <c r="C1" s="32" t="s">
        <v>2</v>
      </c>
      <c r="D1" s="32" t="s">
        <v>112</v>
      </c>
      <c r="E1" s="33" t="s">
        <v>563</v>
      </c>
      <c r="F1" s="34" t="s">
        <v>113</v>
      </c>
      <c r="G1" s="34" t="s">
        <v>114</v>
      </c>
      <c r="H1" s="34" t="s">
        <v>115</v>
      </c>
      <c r="I1" s="34" t="s">
        <v>116</v>
      </c>
      <c r="J1" s="34" t="s">
        <v>117</v>
      </c>
      <c r="K1" s="34" t="s">
        <v>118</v>
      </c>
      <c r="L1" s="34" t="s">
        <v>119</v>
      </c>
      <c r="M1" s="34" t="s">
        <v>120</v>
      </c>
      <c r="N1" s="34" t="s">
        <v>121</v>
      </c>
      <c r="O1" s="35" t="s">
        <v>122</v>
      </c>
      <c r="P1" s="34" t="s">
        <v>123</v>
      </c>
      <c r="Q1" s="34" t="s">
        <v>124</v>
      </c>
      <c r="R1" s="34" t="s">
        <v>125</v>
      </c>
      <c r="S1" s="34" t="s">
        <v>126</v>
      </c>
      <c r="T1" s="34" t="s">
        <v>127</v>
      </c>
      <c r="U1" s="34" t="s">
        <v>128</v>
      </c>
      <c r="V1" s="34" t="s">
        <v>129</v>
      </c>
      <c r="W1" s="34" t="s">
        <v>564</v>
      </c>
      <c r="X1" s="36" t="s">
        <v>565</v>
      </c>
    </row>
    <row r="2">
      <c r="A2" s="37" t="s">
        <v>566</v>
      </c>
      <c r="B2" s="88">
        <v>1.0</v>
      </c>
      <c r="C2" s="38" t="s">
        <v>130</v>
      </c>
      <c r="D2" s="39" t="s">
        <v>1323</v>
      </c>
      <c r="E2" s="39" t="s">
        <v>569</v>
      </c>
      <c r="F2" s="39" t="s">
        <v>133</v>
      </c>
      <c r="G2" s="40" t="str">
        <f>HYPERLINK("https://www.npca.org/articles/1555-remembering-the-manongs-and-story-of-the-filipino-farm-worker-movement","Remembering the Manongs and Story of the Filipino Farm Worker Movement")</f>
        <v>Remembering the Manongs and Story of the Filipino Farm Worker Movement</v>
      </c>
      <c r="H2" s="40" t="str">
        <f>HYPERLINK("https://welgadigitalarchive.omeka.net/fafh","Filipino American Farmworker History Digital Archive")</f>
        <v>Filipino American Farmworker History Digital Archive</v>
      </c>
      <c r="I2" s="40" t="str">
        <f>HYPERLINK("https://www.migrationpolicy.org/article/filipino-immigrants-united-states-2016","Filipino Immigrants in the United States")</f>
        <v>Filipino Immigrants in the United States</v>
      </c>
      <c r="J2" s="40" t="str">
        <f>HYPERLINK("https://www.zinnedproject.org/news/tdih/delano-grape-strike/","Today in History: The Delano Grape Strike Begins")</f>
        <v>Today in History: The Delano Grape Strike Begins</v>
      </c>
      <c r="K2" s="42" t="str">
        <f>HYPERLINK("https://drive.google.com/file/d/1bFrBstXe4LwVU4aRr_wyO0_aVx0qTkeP/view?usp=drive_link","Timeline Worksheet ")</f>
        <v>Timeline Worksheet </v>
      </c>
      <c r="L2" s="43" t="str">
        <f>HYPERLINK("https://www.readwritethink.org/classroom-resources/student-interactives/timeline","Interactive Timeline")</f>
        <v>Interactive Timeline</v>
      </c>
      <c r="M2" s="43" t="str">
        <f>HYPERLINK("https://www.timetoast.com/timelines/filipino-immigration-to-america","Filipino Immigration Video")</f>
        <v>Filipino Immigration Video</v>
      </c>
      <c r="N2" s="44" t="str">
        <f>HYPERLINK("https://drive.google.com/file/d/1S6VYFxLSYTsziMFYdSqQj0I5jMwb_3N-/view?usp=drive_link","World Map")</f>
        <v>World Map</v>
      </c>
      <c r="O2" s="45" t="s">
        <v>570</v>
      </c>
      <c r="P2" s="45" t="s">
        <v>571</v>
      </c>
      <c r="Q2" s="46" t="s">
        <v>1324</v>
      </c>
      <c r="R2" s="45" t="s">
        <v>573</v>
      </c>
      <c r="S2" s="45" t="s">
        <v>574</v>
      </c>
      <c r="T2" s="45" t="s">
        <v>575</v>
      </c>
      <c r="U2" s="47" t="s">
        <v>1201</v>
      </c>
      <c r="V2" s="48"/>
      <c r="W2" s="49" t="s">
        <v>577</v>
      </c>
      <c r="X2" s="50" t="s">
        <v>885</v>
      </c>
    </row>
    <row r="3">
      <c r="A3" s="51" t="s">
        <v>566</v>
      </c>
      <c r="B3" s="93">
        <v>2.0</v>
      </c>
      <c r="C3" s="52" t="s">
        <v>8</v>
      </c>
      <c r="D3" s="53" t="s">
        <v>1325</v>
      </c>
      <c r="E3" s="53" t="s">
        <v>581</v>
      </c>
      <c r="F3" s="53" t="s">
        <v>582</v>
      </c>
      <c r="G3" s="54" t="str">
        <f>HYPERLINK("https://exhibits.stanford.edu/riseup/feature/larry-itliong","Larry Itliong Timeline - Rise Up Exhibition")</f>
        <v>Larry Itliong Timeline - Rise Up Exhibition</v>
      </c>
      <c r="H3" s="54" t="str">
        <f>HYPERLINK("https://www.sfchronicle.com/projects/2024/larry-itliong-timeline/","Life and Legacy of Larry Itliong")</f>
        <v>Life and Legacy of Larry Itliong</v>
      </c>
      <c r="I3" s="54" t="str">
        <f>HYPERLINK("https://californiamuseum.org/inductee/larry-itliong/","Larry Itliong Photo Collection")</f>
        <v>Larry Itliong Photo Collection</v>
      </c>
      <c r="J3" s="43" t="str">
        <f>HYPERLINK("https://www.youtube.com/watch?v=jTl17BnAaPk","Journey for Justice: The Life of Larry Itliong Read Aloud")</f>
        <v>Journey for Justice: The Life of Larry Itliong Read Aloud</v>
      </c>
      <c r="K3" s="43" t="str">
        <f>HYPERLINK("https://drive.google.com/file/d/1m753e7_xwMEalzQvqXHx7dsXywydc8x9/view?usp=drive_link","Storyboard Template")
</f>
        <v>Storyboard Template</v>
      </c>
      <c r="L3" s="55"/>
      <c r="M3" s="56"/>
      <c r="N3" s="56"/>
      <c r="O3" s="57" t="s">
        <v>583</v>
      </c>
      <c r="P3" s="57" t="s">
        <v>584</v>
      </c>
      <c r="Q3" s="97" t="s">
        <v>1326</v>
      </c>
      <c r="R3" s="57" t="s">
        <v>586</v>
      </c>
      <c r="S3" s="57" t="s">
        <v>587</v>
      </c>
      <c r="T3" s="57" t="s">
        <v>588</v>
      </c>
      <c r="U3" s="58" t="s">
        <v>1204</v>
      </c>
      <c r="V3" s="59"/>
      <c r="W3" s="49" t="s">
        <v>590</v>
      </c>
      <c r="X3" s="50" t="s">
        <v>591</v>
      </c>
    </row>
    <row r="4">
      <c r="A4" s="37" t="s">
        <v>566</v>
      </c>
      <c r="B4" s="88">
        <v>3.0</v>
      </c>
      <c r="C4" s="38" t="s">
        <v>10</v>
      </c>
      <c r="D4" s="39" t="s">
        <v>1327</v>
      </c>
      <c r="E4" s="39" t="s">
        <v>593</v>
      </c>
      <c r="F4" s="39" t="s">
        <v>594</v>
      </c>
      <c r="G4" s="40" t="str">
        <f t="shared" ref="G4:G5" si="1">HYPERLINK("https://libraries.ucsd.edu/farmworkermovement/gallery/","Farm Worker Movement Photo Gallery")</f>
        <v>Farm Worker Movement Photo Gallery</v>
      </c>
      <c r="H4" s="40" t="str">
        <f>HYPERLINK("https://www.loc.gov/collections/fsa-owi-black-and-white-negatives/","FSA Farm Worker Photo Collection")</f>
        <v>FSA Farm Worker Photo Collection</v>
      </c>
      <c r="I4" s="43" t="str">
        <f>HYPERLINK("https://docs.google.com/document/d/1NGfER-cohcACUSZSfOZGVT7qW89XVmlN-8YxDLbe1bY/edit?usp=sharing","Farm Worker Working Conditions")</f>
        <v>Farm Worker Working Conditions</v>
      </c>
      <c r="J4" s="60" t="str">
        <f>HYPERLINK("https://nfwm.org/farm-workers/farm-worker-issues/children-in-the-fields/","Children in the Fields - NFWM")</f>
        <v>Children in the Fields - NFWM</v>
      </c>
      <c r="K4" s="43" t="str">
        <f>HYPERLINK("https://www.youtube.com/watch?v=jTl17BnAaPk","Journey for Justice: The Life of Larry Itliong Read Aloud")</f>
        <v>Journey for Justice: The Life of Larry Itliong Read Aloud</v>
      </c>
      <c r="L4" s="61"/>
      <c r="M4" s="62"/>
      <c r="N4" s="62"/>
      <c r="O4" s="45" t="s">
        <v>595</v>
      </c>
      <c r="P4" s="45" t="s">
        <v>596</v>
      </c>
      <c r="Q4" s="97" t="s">
        <v>1328</v>
      </c>
      <c r="R4" s="45" t="s">
        <v>598</v>
      </c>
      <c r="S4" s="45" t="s">
        <v>599</v>
      </c>
      <c r="T4" s="45" t="s">
        <v>600</v>
      </c>
      <c r="U4" s="47" t="s">
        <v>895</v>
      </c>
      <c r="V4" s="48"/>
      <c r="W4" s="49" t="s">
        <v>602</v>
      </c>
      <c r="X4" s="50" t="s">
        <v>603</v>
      </c>
    </row>
    <row r="5">
      <c r="A5" s="51" t="s">
        <v>566</v>
      </c>
      <c r="B5" s="93">
        <v>4.0</v>
      </c>
      <c r="C5" s="52" t="s">
        <v>12</v>
      </c>
      <c r="D5" s="53" t="s">
        <v>1329</v>
      </c>
      <c r="E5" s="53" t="s">
        <v>606</v>
      </c>
      <c r="F5" s="53" t="s">
        <v>607</v>
      </c>
      <c r="G5" s="63" t="str">
        <f t="shared" si="1"/>
        <v>Farm Worker Movement Photo Gallery</v>
      </c>
      <c r="H5" s="63" t="str">
        <f>HYPERLINK("https://communitymurals.info/steps/mural-supplies/","Community Mural Supply Guide")</f>
        <v>Community Mural Supply Guide</v>
      </c>
      <c r="I5" s="63" t="str">
        <f>HYPERLINK("https://www.art-is-fun.com/how-to-paint-a-mural","Mural Painting Guide")</f>
        <v>Mural Painting Guide</v>
      </c>
      <c r="J5" s="63" t="str">
        <f>HYPERLINK("https://www.greenvelope.com/blog/thank-you-card-template","Thank You Card Writing Guide")</f>
        <v>Thank You Card Writing Guide</v>
      </c>
      <c r="K5" s="63" t="str">
        <f>HYPERLINK("https://create.microsoft.com/en-us/templates/thank-you","Customizable Thank You Templates")</f>
        <v>Customizable Thank You Templates</v>
      </c>
      <c r="L5" s="63" t="str">
        <f>HYPERLINK("https://organizedclassroom.com/wp-content/uploads/2022/05/1-StudentThankYouNotes-e1648047663689.jpeg","Student Thank You Notes")</f>
        <v>Student Thank You Notes</v>
      </c>
      <c r="M5" s="63" t="str">
        <f>HYPERLINK("https://www.teacherspayteachers.com/browse/free?search=thank%20you%20card%20template","Thank You Card Templates")</f>
        <v>Thank You Card Templates</v>
      </c>
      <c r="N5" s="60" t="str">
        <f>HYPERLINK("https://ufw.org/research/history/mexicans-filipinos-joined-together/","When Mexicans and Filipinos joined together – UFW")</f>
        <v>When Mexicans and Filipinos joined together – UFW</v>
      </c>
      <c r="O5" s="57" t="s">
        <v>608</v>
      </c>
      <c r="P5" s="57" t="s">
        <v>609</v>
      </c>
      <c r="Q5" s="64" t="s">
        <v>1330</v>
      </c>
      <c r="R5" s="57" t="s">
        <v>611</v>
      </c>
      <c r="S5" s="57" t="s">
        <v>612</v>
      </c>
      <c r="T5" s="57" t="s">
        <v>613</v>
      </c>
      <c r="U5" s="58" t="s">
        <v>1273</v>
      </c>
      <c r="V5" s="59"/>
      <c r="W5" s="49" t="s">
        <v>615</v>
      </c>
      <c r="X5" s="50" t="s">
        <v>616</v>
      </c>
    </row>
    <row r="6">
      <c r="A6" s="37" t="s">
        <v>566</v>
      </c>
      <c r="B6" s="88">
        <v>5.0</v>
      </c>
      <c r="C6" s="38" t="s">
        <v>14</v>
      </c>
      <c r="D6" s="39" t="s">
        <v>1331</v>
      </c>
      <c r="E6" s="39" t="s">
        <v>619</v>
      </c>
      <c r="F6" s="39" t="s">
        <v>620</v>
      </c>
      <c r="G6" s="65" t="str">
        <f>HYPERLINK("https://www.loc.gov/collections/civil-rights-history-project/","Civil Rights History Photos")</f>
        <v>Civil Rights History Photos</v>
      </c>
      <c r="H6" s="65" t="str">
        <f>HYPERLINK("https://crmvet.org/images/imgcoll.htm","Civil Rights Movement Photo Collection")</f>
        <v>Civil Rights Movement Photo Collection</v>
      </c>
      <c r="I6" s="65" t="str">
        <f>HYPERLINK("https://www.readwritethink.org/classroom-resources/student-interactives/timeline","Interactive Timeline Creator")</f>
        <v>Interactive Timeline Creator</v>
      </c>
      <c r="J6" s="65" t="str">
        <f>HYPERLINK("https://libraries.ucsd.edu/farmworkermovement/TimelineWeb.pdf","Farmworker Movement
1960-1993")</f>
        <v>Farmworker Movement
1960-1993</v>
      </c>
      <c r="K6" s="43" t="str">
        <f>HYPERLINK("https://www.youtube.com/watch?v=jTl17BnAaPk","Journey for Justice Book")</f>
        <v>Journey for Justice Book</v>
      </c>
      <c r="L6" s="43" t="str">
        <f>HYPERLINK("https://drive.google.com/file/d/1bFrBstXe4LwVU4aRr_wyO0_aVx0qTkeP/view?usp=drive_link","Timeline Worksheet")</f>
        <v>Timeline Worksheet</v>
      </c>
      <c r="M6" s="44" t="str">
        <f>HYPERLINK("https://drive.google.com/file/d/1xHzKCe1mh23N9DRWZQTkXhkpI4ZYfi-W/view?usp=drive_link","Mini Book Template")</f>
        <v>Mini Book Template</v>
      </c>
      <c r="N6" s="61"/>
      <c r="O6" s="45" t="s">
        <v>621</v>
      </c>
      <c r="P6" s="45" t="s">
        <v>622</v>
      </c>
      <c r="Q6" s="97" t="s">
        <v>1332</v>
      </c>
      <c r="R6" s="45" t="s">
        <v>624</v>
      </c>
      <c r="S6" s="45" t="s">
        <v>625</v>
      </c>
      <c r="T6" s="45" t="s">
        <v>626</v>
      </c>
      <c r="U6" s="47" t="s">
        <v>1276</v>
      </c>
      <c r="V6" s="48"/>
      <c r="W6" s="49" t="s">
        <v>628</v>
      </c>
      <c r="X6" s="50" t="s">
        <v>629</v>
      </c>
    </row>
    <row r="7">
      <c r="A7" s="51" t="s">
        <v>566</v>
      </c>
      <c r="B7" s="93">
        <v>6.0</v>
      </c>
      <c r="C7" s="52" t="s">
        <v>16</v>
      </c>
      <c r="D7" s="53" t="s">
        <v>1333</v>
      </c>
      <c r="E7" s="53" t="s">
        <v>632</v>
      </c>
      <c r="F7" s="53" t="s">
        <v>633</v>
      </c>
      <c r="G7" s="66" t="str">
        <f>HYPERLINK("https://www.readwritethink.org/classroom-resources/student-interactives/venn-diagram","Interactive Venn Diagram Creator")</f>
        <v>Interactive Venn Diagram Creator</v>
      </c>
      <c r="H7" s="67" t="str">
        <f>HYPERLINK("https://www.twinkl.co.uk/teaching-wiki/cesar-chavez","César Chávez – Facts and Accomplishments – Twinkl")</f>
        <v>César Chávez – Facts and Accomplishments – Twinkl</v>
      </c>
      <c r="I7" s="44" t="str">
        <f>HYPERLINK("https://kids.britannica.com/kids/article/Larry-Itliong/634086#:~:text=Itliong%20was%20born%20on%20October,became%20a%20farmworker%20in%20California","Larry Itilong")</f>
        <v>Larry Itilong</v>
      </c>
      <c r="J7" s="44" t="str">
        <f>HYPERLINK("https://www.twinkl.co.uk/teaching-wiki/cesar-chavez","César Chávez – Facts and Accomplishments – Twinkl")</f>
        <v>César Chávez – Facts and Accomplishments – Twinkl</v>
      </c>
      <c r="K7" s="44" t="str">
        <f>HYPERLINK("https://kids.britannica.com/kids/article/Larry-Itliong/634086#:~:text=Itliong%20was%20born%20on%20October,became%20a%20farmworker%20in%20California","Larry Itliong - Kids")</f>
        <v>Larry Itliong - Kids</v>
      </c>
      <c r="L7" s="43" t="str">
        <f>HYPERLINK("https://drive.google.com/file/d/1xHzKCe1mh23N9DRWZQTkXhkpI4ZYfi-W/view?usp=drive_link","Mini Book Template")</f>
        <v>Mini Book Template</v>
      </c>
      <c r="M7" s="56"/>
      <c r="N7" s="56"/>
      <c r="O7" s="57" t="s">
        <v>634</v>
      </c>
      <c r="P7" s="57" t="s">
        <v>635</v>
      </c>
      <c r="Q7" s="97" t="s">
        <v>1334</v>
      </c>
      <c r="R7" s="57" t="s">
        <v>637</v>
      </c>
      <c r="S7" s="57" t="s">
        <v>638</v>
      </c>
      <c r="T7" s="57" t="s">
        <v>639</v>
      </c>
      <c r="U7" s="58" t="s">
        <v>1279</v>
      </c>
      <c r="V7" s="59"/>
      <c r="W7" s="49" t="s">
        <v>641</v>
      </c>
      <c r="X7" s="50" t="s">
        <v>642</v>
      </c>
    </row>
    <row r="8">
      <c r="A8" s="37" t="s">
        <v>566</v>
      </c>
      <c r="B8" s="88">
        <v>7.0</v>
      </c>
      <c r="C8" s="38" t="s">
        <v>19</v>
      </c>
      <c r="D8" s="39" t="s">
        <v>1335</v>
      </c>
      <c r="E8" s="39" t="s">
        <v>645</v>
      </c>
      <c r="F8" s="39" t="s">
        <v>646</v>
      </c>
      <c r="G8" s="40" t="str">
        <f>HYPERLINK("http://libraries.ucsd.edu/farmworkermovement/","Farmworker Movement Documentation Project")</f>
        <v>Farmworker Movement Documentation Project</v>
      </c>
      <c r="H8" s="65" t="str">
        <f>HYPERLINK("https://libraries.ucsd.edu/farmworkermovement/","Digital Archive of Farm Worker Movement")</f>
        <v>Digital Archive of Farm Worker Movement</v>
      </c>
      <c r="I8" s="40" t="str">
        <f>HYPERLINK("https://littlemanila.org/stockton-connection-to-delano-grape-strike","The Stockton Connection")</f>
        <v>The Stockton Connection</v>
      </c>
      <c r="J8" s="40" t="str">
        <f>HYPERLINK("https://mexicosolidarityproject.org/voices/196/","Grape Strike! Filipino Workers Organize")</f>
        <v>Grape Strike! Filipino Workers Organize</v>
      </c>
      <c r="K8" s="40" t="str">
        <f>HYPERLINK("https://cathfamily.org/wp-content/uploads/2013/02/cf_activities_chain.pdf","Unity Chain Template")</f>
        <v>Unity Chain Template</v>
      </c>
      <c r="L8" s="40" t="str">
        <f>HYPERLINK("https://fristartmuseum.org/wp-content/uploads/202_Unity_Lesson_Plan_FINAL_with_image.pdf","Building Unity Through Art Lesson Plan")</f>
        <v>Building Unity Through Art Lesson Plan</v>
      </c>
      <c r="M8" s="62"/>
      <c r="N8" s="62"/>
      <c r="O8" s="45" t="s">
        <v>647</v>
      </c>
      <c r="P8" s="45" t="s">
        <v>648</v>
      </c>
      <c r="Q8" s="97" t="s">
        <v>1336</v>
      </c>
      <c r="R8" s="45" t="s">
        <v>650</v>
      </c>
      <c r="S8" s="45" t="s">
        <v>651</v>
      </c>
      <c r="T8" s="45" t="s">
        <v>652</v>
      </c>
      <c r="U8" s="47" t="s">
        <v>1282</v>
      </c>
      <c r="V8" s="48"/>
      <c r="W8" s="49" t="s">
        <v>654</v>
      </c>
      <c r="X8" s="50" t="s">
        <v>655</v>
      </c>
    </row>
    <row r="9">
      <c r="A9" s="51" t="s">
        <v>566</v>
      </c>
      <c r="B9" s="93">
        <v>8.0</v>
      </c>
      <c r="C9" s="52" t="s">
        <v>21</v>
      </c>
      <c r="D9" s="53" t="s">
        <v>1337</v>
      </c>
      <c r="E9" s="53" t="s">
        <v>658</v>
      </c>
      <c r="F9" s="53" t="s">
        <v>659</v>
      </c>
      <c r="G9" s="54" t="str">
        <f>HYPERLINK("https://libraries.ucsd.edu/farmworkermovement/","Digital Archive of Farm Worker Movement")</f>
        <v>Digital Archive of Farm Worker Movement</v>
      </c>
      <c r="H9" s="55"/>
      <c r="I9" s="55"/>
      <c r="J9" s="55"/>
      <c r="K9" s="55"/>
      <c r="L9" s="55"/>
      <c r="M9" s="56"/>
      <c r="N9" s="56"/>
      <c r="O9" s="57" t="s">
        <v>660</v>
      </c>
      <c r="P9" s="57" t="s">
        <v>661</v>
      </c>
      <c r="Q9" s="97" t="s">
        <v>1338</v>
      </c>
      <c r="R9" s="57" t="s">
        <v>663</v>
      </c>
      <c r="S9" s="57" t="s">
        <v>664</v>
      </c>
      <c r="T9" s="57" t="s">
        <v>665</v>
      </c>
      <c r="U9" s="57" t="s">
        <v>919</v>
      </c>
      <c r="V9" s="59"/>
      <c r="W9" s="49" t="s">
        <v>667</v>
      </c>
      <c r="X9" s="50" t="s">
        <v>668</v>
      </c>
    </row>
    <row r="10">
      <c r="A10" s="68" t="s">
        <v>604</v>
      </c>
      <c r="B10" s="103">
        <v>1.0</v>
      </c>
      <c r="C10" s="69" t="s">
        <v>24</v>
      </c>
      <c r="D10" s="45" t="s">
        <v>1339</v>
      </c>
      <c r="E10" s="39" t="s">
        <v>670</v>
      </c>
      <c r="F10" s="39" t="s">
        <v>671</v>
      </c>
      <c r="G10" s="40" t="str">
        <f>HYPERLINK("https://crmvet.org/images/imgcoll.htm","Civil Rights Movement Photo Collection")</f>
        <v>Civil Rights Movement Photo Collection</v>
      </c>
      <c r="H10" s="40" t="str">
        <f>HYPERLINK("https://firstamendmentmuseum.org/wp-content/uploads/2020/09/Assembly-Coloring.pdf","First Amendment Peaceful Assembly Posters")</f>
        <v>First Amendment Peaceful Assembly Posters</v>
      </c>
      <c r="I10" s="40" t="str">
        <f>HYPERLINK("https://firstamendmentmuseum.org/wp-content/uploads/2021/02/Free-Speech-The-First-Amendment.pdf","Free Speech and the First Amendment Lessons")</f>
        <v>Free Speech and the First Amendment Lessons</v>
      </c>
      <c r="J10" s="43" t="str">
        <f>HYPERLINK("https://www.youtube.com/watch?v=-YM4QorREGE","First Amendment Explained")</f>
        <v>First Amendment Explained</v>
      </c>
      <c r="K10" s="60" t="str">
        <f>HYPERLINK("https://drive.google.com/file/d/1xHzKCe1mh23N9DRWZQTkXhkpI4ZYfi-W/view?usp=drive_link","Mini-book Template")</f>
        <v>Mini-book Template</v>
      </c>
      <c r="L10" s="61"/>
      <c r="M10" s="61"/>
      <c r="N10" s="61"/>
      <c r="O10" s="45" t="s">
        <v>672</v>
      </c>
      <c r="P10" s="45" t="s">
        <v>673</v>
      </c>
      <c r="Q10" s="97" t="s">
        <v>1340</v>
      </c>
      <c r="R10" s="45" t="s">
        <v>675</v>
      </c>
      <c r="S10" s="45" t="s">
        <v>676</v>
      </c>
      <c r="T10" s="45" t="s">
        <v>677</v>
      </c>
      <c r="U10" s="47" t="s">
        <v>1287</v>
      </c>
      <c r="V10" s="48"/>
      <c r="W10" s="49" t="s">
        <v>679</v>
      </c>
      <c r="X10" s="50" t="s">
        <v>680</v>
      </c>
    </row>
    <row r="11">
      <c r="A11" s="70" t="s">
        <v>604</v>
      </c>
      <c r="B11" s="105">
        <v>2.0</v>
      </c>
      <c r="C11" s="71" t="s">
        <v>27</v>
      </c>
      <c r="D11" s="57" t="s">
        <v>1341</v>
      </c>
      <c r="E11" s="53" t="s">
        <v>682</v>
      </c>
      <c r="F11" s="53" t="s">
        <v>683</v>
      </c>
      <c r="G11" s="54" t="str">
        <f>HYPERLINK("https://community.oerproject.com/b/blog/posts/colonial-pathways-filipino-migration-to-the-united-states","Colonial pathways: Filipino migration to the United States")</f>
        <v>Colonial pathways: Filipino migration to the United States</v>
      </c>
      <c r="H11" s="54" t="str">
        <f t="shared" ref="H11:I11" si="2">HYPERLINK("https://farmworkerjustice.org/resource-library/worker-stories","Farm Worker Testimonies Archive")</f>
        <v>Farm Worker Testimonies Archive</v>
      </c>
      <c r="I11" s="54" t="str">
        <f t="shared" si="2"/>
        <v>Farm Worker Testimonies Archive</v>
      </c>
      <c r="J11" s="60" t="str">
        <f>HYPERLINK("https://www.timetoast.com/timelines/filipino-immigration-to-america","Filipino Immigration to America")</f>
        <v>Filipino Immigration to America</v>
      </c>
      <c r="K11" s="43" t="str">
        <f>HYPERLINK("https://www.youtube.com/watch?v=NVrFA24bc0c","Everything you didnt know about Filipino American History | Breaking The Tabo | Season 1 | Episode 4")</f>
        <v>Everything you didnt know about Filipino American History | Breaking The Tabo | Season 1 | Episode 4</v>
      </c>
      <c r="L11" s="72" t="str">
        <f>HYPERLINK("https://www.youtube.com/watch?v=KjH0UZGQag8","The Delano Grape Strike")</f>
        <v>The Delano Grape Strike</v>
      </c>
      <c r="M11" s="72" t="str">
        <f>HYPERLINK("https://drive.google.com/file/d/1S6VYFxLSYTsziMFYdSqQj0I5jMwb_3N-/view?usp=drive_link","World map")</f>
        <v>World map</v>
      </c>
      <c r="N11" s="73"/>
      <c r="O11" s="57" t="s">
        <v>684</v>
      </c>
      <c r="P11" s="57" t="s">
        <v>685</v>
      </c>
      <c r="Q11" s="97" t="s">
        <v>1342</v>
      </c>
      <c r="R11" s="57" t="s">
        <v>687</v>
      </c>
      <c r="S11" s="57" t="s">
        <v>688</v>
      </c>
      <c r="T11" s="57" t="s">
        <v>689</v>
      </c>
      <c r="U11" s="58" t="s">
        <v>1290</v>
      </c>
      <c r="V11" s="59"/>
      <c r="W11" s="49" t="s">
        <v>602</v>
      </c>
      <c r="X11" s="50" t="s">
        <v>691</v>
      </c>
    </row>
    <row r="12">
      <c r="A12" s="68" t="s">
        <v>604</v>
      </c>
      <c r="B12" s="103">
        <v>3.0</v>
      </c>
      <c r="C12" s="69" t="s">
        <v>29</v>
      </c>
      <c r="D12" s="45" t="s">
        <v>1343</v>
      </c>
      <c r="E12" s="39" t="s">
        <v>693</v>
      </c>
      <c r="F12" s="39" t="s">
        <v>933</v>
      </c>
      <c r="G12" s="40" t="str">
        <f>HYPERLINK("https://www.loc.gov/collections/civil-rights-history-project/","Civil Rights History Project Photos")</f>
        <v>Civil Rights History Project Photos</v>
      </c>
      <c r="H12" s="40" t="str">
        <f>HYPERLINK("https://lhrp.georgetown.edu/collections/image-galleries-the-labor-movement","Labor Movement Photo Gallery")</f>
        <v>Labor Movement Photo Gallery</v>
      </c>
      <c r="I12" s="61"/>
      <c r="J12" s="61"/>
      <c r="K12" s="61"/>
      <c r="L12" s="61"/>
      <c r="M12" s="61"/>
      <c r="N12" s="61"/>
      <c r="O12" s="45" t="s">
        <v>695</v>
      </c>
      <c r="P12" s="45" t="s">
        <v>696</v>
      </c>
      <c r="Q12" s="97" t="s">
        <v>1344</v>
      </c>
      <c r="R12" s="45" t="s">
        <v>698</v>
      </c>
      <c r="S12" s="45" t="s">
        <v>699</v>
      </c>
      <c r="T12" s="45" t="s">
        <v>700</v>
      </c>
      <c r="U12" s="45" t="s">
        <v>935</v>
      </c>
      <c r="V12" s="48"/>
      <c r="W12" s="49" t="s">
        <v>702</v>
      </c>
      <c r="X12" s="50" t="s">
        <v>703</v>
      </c>
    </row>
    <row r="13">
      <c r="A13" s="70" t="s">
        <v>604</v>
      </c>
      <c r="B13" s="105">
        <v>4.0</v>
      </c>
      <c r="C13" s="71" t="s">
        <v>31</v>
      </c>
      <c r="D13" s="57" t="s">
        <v>1345</v>
      </c>
      <c r="E13" s="53" t="s">
        <v>705</v>
      </c>
      <c r="F13" s="53" t="s">
        <v>937</v>
      </c>
      <c r="G13" s="54" t="str">
        <f>HYPERLINK("https://libraries.ucsd.edu/farmworkermovement/gallery/","Farm Worker Movement Photo Gallery")</f>
        <v>Farm Worker Movement Photo Gallery</v>
      </c>
      <c r="H13" s="54" t="str">
        <f>HYPERLINK("https://www.loc.gov/collections/civil-rights-history-project/","Coalition Building Resources")</f>
        <v>Coalition Building Resources</v>
      </c>
      <c r="I13" s="54" t="str">
        <f>HYPERLINK("https://americanhistory.si.edu/democracy-exhibition/vote-voice/getting-organized","Building Worker Alliances")</f>
        <v>Building Worker Alliances</v>
      </c>
      <c r="J13" s="54" t="str">
        <f>HYPERLINK("https://fristartmuseum.org/wp-content/uploads/202_Unity_Lesson_Plan_FINAL_with_image.pdf","Building Unity Through Art Lesson Plan")</f>
        <v>Building Unity Through Art Lesson Plan</v>
      </c>
      <c r="K13" s="60" t="str">
        <f>HYPERLINK("https://kids.kiddle.co/Coalition","Coalition Facts for Kids")</f>
        <v>Coalition Facts for Kids</v>
      </c>
      <c r="L13" s="76"/>
      <c r="M13" s="55"/>
      <c r="N13" s="55"/>
      <c r="O13" s="57" t="s">
        <v>707</v>
      </c>
      <c r="P13" s="57" t="s">
        <v>708</v>
      </c>
      <c r="Q13" s="97" t="s">
        <v>1346</v>
      </c>
      <c r="R13" s="57" t="s">
        <v>710</v>
      </c>
      <c r="S13" s="57" t="s">
        <v>711</v>
      </c>
      <c r="T13" s="57" t="s">
        <v>712</v>
      </c>
      <c r="U13" s="57" t="s">
        <v>940</v>
      </c>
      <c r="V13" s="59"/>
      <c r="W13" s="49" t="s">
        <v>714</v>
      </c>
      <c r="X13" s="50" t="s">
        <v>715</v>
      </c>
    </row>
    <row r="14">
      <c r="A14" s="68" t="s">
        <v>604</v>
      </c>
      <c r="B14" s="103">
        <v>5.0</v>
      </c>
      <c r="C14" s="69" t="s">
        <v>33</v>
      </c>
      <c r="D14" s="45" t="s">
        <v>1347</v>
      </c>
      <c r="E14" s="39" t="s">
        <v>717</v>
      </c>
      <c r="F14" s="39" t="s">
        <v>718</v>
      </c>
      <c r="G14" s="40" t="str">
        <f>HYPERLINK("https://crmvet.org/images/imgcoll.htm","Civil Rights Movement Photo Collection")</f>
        <v>Civil Rights Movement Photo Collection</v>
      </c>
      <c r="H14" s="40" t="str">
        <f>HYPERLINK("https://www.facinghistory.org/resource-library/standing-democracy","Teaching Peaceful Protest")</f>
        <v>Teaching Peaceful Protest</v>
      </c>
      <c r="I14" s="60" t="str">
        <f>HYPERLINK("https://drive.google.com/file/d/1YplbjU8ZACuouov4Br7ZX0zQVkXXPlzi/view?usp=drive_link","How Did the Workers Maintain Peaceful Demonstrations during Their Boycott?")</f>
        <v>How Did the Workers Maintain Peaceful Demonstrations during Their Boycott?</v>
      </c>
      <c r="J14" s="60" t="str">
        <f>HYPERLINK("https://www.hachettebookgroup.com/articles/teach-kids-their-first-amendment-rights/#:~:text=The%20First%20Amendment%20grants%20everyone,assemble%20peacefully%20and%20without%20violence","Teach Kids Their First Amendment Rights")</f>
        <v>Teach Kids Their First Amendment Rights</v>
      </c>
      <c r="K14" s="61"/>
      <c r="L14" s="61"/>
      <c r="M14" s="62"/>
      <c r="N14" s="62"/>
      <c r="O14" s="45" t="s">
        <v>719</v>
      </c>
      <c r="P14" s="45" t="s">
        <v>720</v>
      </c>
      <c r="Q14" s="46" t="s">
        <v>1348</v>
      </c>
      <c r="R14" s="45" t="s">
        <v>722</v>
      </c>
      <c r="S14" s="45" t="s">
        <v>723</v>
      </c>
      <c r="T14" s="47" t="s">
        <v>724</v>
      </c>
      <c r="U14" s="45" t="s">
        <v>945</v>
      </c>
      <c r="V14" s="48"/>
      <c r="W14" s="49" t="s">
        <v>726</v>
      </c>
      <c r="X14" s="50" t="s">
        <v>727</v>
      </c>
    </row>
    <row r="15">
      <c r="A15" s="70" t="s">
        <v>604</v>
      </c>
      <c r="B15" s="105">
        <v>6.0</v>
      </c>
      <c r="C15" s="71" t="s">
        <v>35</v>
      </c>
      <c r="D15" s="57" t="s">
        <v>1349</v>
      </c>
      <c r="E15" s="53" t="s">
        <v>729</v>
      </c>
      <c r="F15" s="53" t="s">
        <v>947</v>
      </c>
      <c r="G15" s="54" t="str">
        <f>HYPERLINK("https://indepthnh.org/2024/11/20/larry-itliong-the-father-of-the-west-coast-labor-movement/","Larry Itliong: Father of West Coast Labor")</f>
        <v>Larry Itliong: Father of West Coast Labor</v>
      </c>
      <c r="H15" s="63" t="str">
        <f>HYPERLINK("https://www.nps.gov/people/larry-itliong.htm","Larry Itliong Profile - National Park Service")</f>
        <v>Larry Itliong Profile - National Park Service</v>
      </c>
      <c r="I15" s="54" t="str">
        <f>HYPERLINK("https://www.youtube.com/watch?v=dtnZYe8fYN4","What is a Leader?")</f>
        <v>What is a Leader?</v>
      </c>
      <c r="J15" s="77" t="str">
        <f>HYPERLINK("https://www.twinkl.co.uk/teaching-wiki/cesar-chavez","César Chávez – Facts and Accomplishments – Twinkl USA")</f>
        <v>César Chávez – Facts and Accomplishments – Twinkl USA</v>
      </c>
      <c r="K15" s="60" t="str">
        <f>HYPERLINK("https://kids.britannica.com/kids/article/Larry-Itliong/634086#:~:text=Itliong%20was%20born%20on%20October,became%20a%20farmworker%20in%20California","Larry Itliong - Kids")</f>
        <v>Larry Itliong - Kids</v>
      </c>
      <c r="L15" s="43" t="str">
        <f>HYPERLINK("https://drive.google.com/file/d/1xHzKCe1mh23N9DRWZQTkXhkpI4ZYfi-W/view?usp=drive_link","Mini-book Template")</f>
        <v>Mini-book Template</v>
      </c>
      <c r="M15" s="56"/>
      <c r="N15" s="56"/>
      <c r="O15" s="57" t="s">
        <v>731</v>
      </c>
      <c r="P15" s="57" t="s">
        <v>732</v>
      </c>
      <c r="Q15" s="97" t="s">
        <v>1350</v>
      </c>
      <c r="R15" s="57" t="s">
        <v>734</v>
      </c>
      <c r="S15" s="57" t="s">
        <v>735</v>
      </c>
      <c r="T15" s="57" t="s">
        <v>736</v>
      </c>
      <c r="U15" s="58" t="s">
        <v>1299</v>
      </c>
      <c r="V15" s="59"/>
      <c r="W15" s="49" t="s">
        <v>738</v>
      </c>
      <c r="X15" s="50" t="s">
        <v>739</v>
      </c>
    </row>
    <row r="16">
      <c r="A16" s="68" t="s">
        <v>604</v>
      </c>
      <c r="B16" s="103">
        <v>7.0</v>
      </c>
      <c r="C16" s="69" t="s">
        <v>37</v>
      </c>
      <c r="D16" s="45" t="s">
        <v>1351</v>
      </c>
      <c r="E16" s="39" t="s">
        <v>741</v>
      </c>
      <c r="F16" s="39" t="s">
        <v>742</v>
      </c>
      <c r="G16" s="40" t="str">
        <f>HYPERLINK("https://uniontrack.com/blog/media-depicts-labor-issues","How Media Depicts Labor Issues")</f>
        <v>How Media Depicts Labor Issues</v>
      </c>
      <c r="H16" s="40" t="str">
        <f>HYPERLINK("https://chavezfoundation.org/2024/10/31/chavez-media-combats-election-misinformation","Labor Movement Media Coverage")</f>
        <v>Labor Movement Media Coverage</v>
      </c>
      <c r="I16" s="40" t="str">
        <f>HYPERLINK("https://www.pbs.org/video/labor-day-1725217910/","PBS Labor Movement Archives")</f>
        <v>PBS Labor Movement Archives</v>
      </c>
      <c r="J16" s="40" t="str">
        <f>HYPERLINK("https://uniontrack.com/blog/the-new-labor-movement","Modern Labor Communication Strategies")</f>
        <v>Modern Labor Communication Strategies</v>
      </c>
      <c r="K16" s="43" t="str">
        <f>HYPERLINK("https://www.crmvet.org/docs/mvmt/6510mvmt.pdf","Strike in Grades, am Article by The Movement, October 1965")</f>
        <v>Strike in Grades, am Article by The Movement, October 1965</v>
      </c>
      <c r="L16" s="43" t="str">
        <f>HYPERLINK("https://youtu.be/D0Cd9-eJ-No?si=UUmu7SYAm98K_nWO","What is fake news? Tips For Spotting Them - Fake News for Kids")</f>
        <v>What is fake news? Tips For Spotting Them - Fake News for Kids</v>
      </c>
      <c r="M16" s="42" t="str">
        <f>HYPERLINK("https://youtu.be/9MJFRr7mY-Y?si=LAIlqCahtULnLPMi","Fact vs. Fake: A Quick Lesson in Media Literacy | CBC Kids")</f>
        <v>Fact vs. Fake: A Quick Lesson in Media Literacy | CBC Kids</v>
      </c>
      <c r="N16" s="78" t="str">
        <f>HYPERLINK("https://uniontrack.com/blog/media-depicts-labor-issues","How the Media Depicts Labor Issues and How Unions Can Set the Record Straight")</f>
        <v>How the Media Depicts Labor Issues and How Unions Can Set the Record Straight</v>
      </c>
      <c r="O16" s="45" t="s">
        <v>743</v>
      </c>
      <c r="P16" s="45" t="s">
        <v>744</v>
      </c>
      <c r="Q16" s="97" t="s">
        <v>1352</v>
      </c>
      <c r="R16" s="45" t="s">
        <v>746</v>
      </c>
      <c r="S16" s="45" t="s">
        <v>747</v>
      </c>
      <c r="T16" s="47" t="s">
        <v>748</v>
      </c>
      <c r="U16" s="47" t="s">
        <v>1302</v>
      </c>
      <c r="V16" s="48"/>
      <c r="W16" s="49" t="s">
        <v>628</v>
      </c>
      <c r="X16" s="50" t="s">
        <v>629</v>
      </c>
    </row>
    <row r="17">
      <c r="A17" s="70" t="s">
        <v>604</v>
      </c>
      <c r="B17" s="105">
        <v>8.0</v>
      </c>
      <c r="C17" s="71" t="s">
        <v>39</v>
      </c>
      <c r="D17" s="57" t="s">
        <v>1353</v>
      </c>
      <c r="E17" s="53" t="s">
        <v>751</v>
      </c>
      <c r="F17" s="53" t="s">
        <v>959</v>
      </c>
      <c r="G17" s="63" t="str">
        <f>HYPERLINK("https://calasiancc.org/larry-itliong-the-filipino-labor-leader-who-changed-the-nation/","Larry Itliong's Lasting Legacy")</f>
        <v>Larry Itliong's Lasting Legacy</v>
      </c>
      <c r="H17" s="63" t="str">
        <f>HYPERLINK("https://californiamuseum.org/california-hall-of-fame/exhibitions/virtual-exhibitions/larry-itliong/","California Hall of Fame Profile")</f>
        <v>California Hall of Fame Profile</v>
      </c>
      <c r="I17" s="55"/>
      <c r="J17" s="55"/>
      <c r="K17" s="55"/>
      <c r="L17" s="55"/>
      <c r="M17" s="56"/>
      <c r="N17" s="56"/>
      <c r="O17" s="57" t="s">
        <v>753</v>
      </c>
      <c r="P17" s="57" t="s">
        <v>754</v>
      </c>
      <c r="Q17" s="97" t="s">
        <v>1354</v>
      </c>
      <c r="R17" s="57" t="s">
        <v>756</v>
      </c>
      <c r="S17" s="57" t="s">
        <v>757</v>
      </c>
      <c r="T17" s="57" t="s">
        <v>758</v>
      </c>
      <c r="U17" s="57" t="s">
        <v>961</v>
      </c>
      <c r="V17" s="59"/>
      <c r="W17" s="49" t="s">
        <v>760</v>
      </c>
      <c r="X17" s="50" t="s">
        <v>761</v>
      </c>
    </row>
    <row r="18">
      <c r="A18" s="68" t="s">
        <v>617</v>
      </c>
      <c r="B18" s="103">
        <v>1.0</v>
      </c>
      <c r="C18" s="69" t="s">
        <v>41</v>
      </c>
      <c r="D18" s="47" t="s">
        <v>1355</v>
      </c>
      <c r="E18" s="39" t="s">
        <v>763</v>
      </c>
      <c r="F18" s="74" t="s">
        <v>764</v>
      </c>
      <c r="G18" s="40" t="str">
        <f>HYPERLINK("https://www.loc.gov/collections/civil-rights-history-project/","Civil Rights History Project Collection")</f>
        <v>Civil Rights History Project Collection</v>
      </c>
      <c r="H18" s="40" t="str">
        <f>HYPERLINK("https://www.timetoast.com/timelines/filipino-immigration-to-america","Filipino Immigration to America Illustrated Timeline")</f>
        <v>Filipino Immigration to America Illustrated Timeline</v>
      </c>
      <c r="I18" s="40" t="str">
        <f>HYPERLINK("https://libraries.ucsd.edu/farmworkermovement/gallery/","Farm Worker Movement Photo Gallery")</f>
        <v>Farm Worker Movement Photo Gallery</v>
      </c>
      <c r="J18" s="40" t="str">
        <f>HYPERLINK("https://www.readwritethink.org/classroom-resources/student-interactives/timeline","Interactive Timeline Creator")</f>
        <v>Interactive Timeline Creator</v>
      </c>
      <c r="K18" s="61"/>
      <c r="L18" s="61"/>
      <c r="M18" s="79"/>
      <c r="N18" s="79"/>
      <c r="O18" s="39" t="s">
        <v>765</v>
      </c>
      <c r="P18" s="39" t="s">
        <v>766</v>
      </c>
      <c r="Q18" s="110" t="s">
        <v>1356</v>
      </c>
      <c r="R18" s="39" t="s">
        <v>768</v>
      </c>
      <c r="S18" s="39" t="s">
        <v>769</v>
      </c>
      <c r="T18" s="39" t="s">
        <v>770</v>
      </c>
      <c r="U18" s="47" t="s">
        <v>964</v>
      </c>
      <c r="V18" s="48"/>
      <c r="W18" s="49" t="s">
        <v>577</v>
      </c>
      <c r="X18" s="50" t="s">
        <v>772</v>
      </c>
    </row>
    <row r="19">
      <c r="A19" s="70" t="s">
        <v>617</v>
      </c>
      <c r="B19" s="105">
        <v>2.0</v>
      </c>
      <c r="C19" s="71" t="s">
        <v>44</v>
      </c>
      <c r="D19" s="58" t="s">
        <v>1357</v>
      </c>
      <c r="E19" s="53" t="s">
        <v>774</v>
      </c>
      <c r="F19" s="53" t="s">
        <v>775</v>
      </c>
      <c r="G19" s="54" t="str">
        <f>HYPERLINK("https://www.dol.gov/agencies/whd/data/charts","Historical Labor Statistics Database")</f>
        <v>Historical Labor Statistics Database</v>
      </c>
      <c r="H19" s="54" t="str">
        <f>HYPERLINK("https://www.bls.gov/spotlight/2012/farm_labor/","Farm Labor Statistics Archive")</f>
        <v>Farm Labor Statistics Archive</v>
      </c>
      <c r="I19" s="54" t="str">
        <f>HYPERLINK("https://farmworkerjustice.org/resource-library/","Farm Worker Primary Source Collection")</f>
        <v>Farm Worker Primary Source Collection</v>
      </c>
      <c r="J19" s="60" t="str">
        <f>HYPERLINK("https://docs.google.com/document/d/1NGfER-cohcACUSZSfOZGVT7qW89XVmlN-8YxDLbe1bY/edit?tab=t.0","The Power of Peaceful Protest")</f>
        <v>The Power of Peaceful Protest</v>
      </c>
      <c r="K19" s="60" t="str">
        <f>HYPERLINK("https://www.farmworkerjustice.org/stories-from-the-field/","Stories from the field")</f>
        <v>Stories from the field</v>
      </c>
      <c r="L19" s="55"/>
      <c r="M19" s="81"/>
      <c r="N19" s="81"/>
      <c r="O19" s="53" t="s">
        <v>776</v>
      </c>
      <c r="P19" s="53" t="s">
        <v>777</v>
      </c>
      <c r="Q19" s="110" t="s">
        <v>1358</v>
      </c>
      <c r="R19" s="53" t="s">
        <v>779</v>
      </c>
      <c r="S19" s="53" t="s">
        <v>780</v>
      </c>
      <c r="T19" s="53" t="s">
        <v>969</v>
      </c>
      <c r="U19" s="57" t="s">
        <v>970</v>
      </c>
      <c r="V19" s="59"/>
      <c r="W19" s="49" t="s">
        <v>602</v>
      </c>
      <c r="X19" s="50" t="s">
        <v>691</v>
      </c>
    </row>
    <row r="20">
      <c r="A20" s="68" t="s">
        <v>617</v>
      </c>
      <c r="B20" s="103">
        <v>3.0</v>
      </c>
      <c r="C20" s="69" t="s">
        <v>46</v>
      </c>
      <c r="D20" s="47" t="s">
        <v>1359</v>
      </c>
      <c r="E20" s="39" t="s">
        <v>784</v>
      </c>
      <c r="F20" s="39" t="s">
        <v>972</v>
      </c>
      <c r="G20" s="40" t="str">
        <f>HYPERLINK("https://www.loc.gov/collections/civil-rights-history-project/articles-and-essays/","Movement Planning Documents")</f>
        <v>Movement Planning Documents</v>
      </c>
      <c r="H20" s="72" t="str">
        <f>HYPERLINK("https://www.youtube.com/watch?v=Kn6I1JUHklU)","The Power of Peaceful Protest")</f>
        <v>The Power of Peaceful Protest</v>
      </c>
      <c r="I20" s="82" t="str">
        <f>HYPERLINK("https://www.youtube.com/watch?v=eP-mv5IjFzY","Non violence and peaceful protests")</f>
        <v>Non violence and peaceful protests</v>
      </c>
      <c r="J20" s="60" t="str">
        <f>HYPERLINK("https://drive.google.com/file/d/1YplbjU8ZACuouov4Br7ZX0zQVkXXPlzi/view?usp=drive_link","How do workers maintain peaceful demonstrations")</f>
        <v>How do workers maintain peaceful demonstrations</v>
      </c>
      <c r="K20" s="60" t="str">
        <f>HYPERLINK("https://www.loc.gov/collections/civil-rights-history-project/articles-and-essays/","Articles and Essays | Civil Rights History Project | Digital Collections | Library of Congress")</f>
        <v>Articles and Essays | Civil Rights History Project | Digital Collections | Library of Congress</v>
      </c>
      <c r="L20" s="61"/>
      <c r="M20" s="62"/>
      <c r="N20" s="62"/>
      <c r="O20" s="45" t="s">
        <v>786</v>
      </c>
      <c r="P20" s="45" t="s">
        <v>787</v>
      </c>
      <c r="Q20" s="97" t="s">
        <v>1360</v>
      </c>
      <c r="R20" s="45" t="s">
        <v>789</v>
      </c>
      <c r="S20" s="45" t="s">
        <v>790</v>
      </c>
      <c r="T20" s="45" t="s">
        <v>791</v>
      </c>
      <c r="U20" s="47" t="s">
        <v>1311</v>
      </c>
      <c r="V20" s="48"/>
      <c r="W20" s="49" t="s">
        <v>793</v>
      </c>
      <c r="X20" s="50" t="s">
        <v>794</v>
      </c>
    </row>
    <row r="21">
      <c r="A21" s="70" t="s">
        <v>617</v>
      </c>
      <c r="B21" s="105">
        <v>4.0</v>
      </c>
      <c r="C21" s="71" t="s">
        <v>48</v>
      </c>
      <c r="D21" s="58" t="s">
        <v>1361</v>
      </c>
      <c r="E21" s="53" t="s">
        <v>796</v>
      </c>
      <c r="F21" s="53" t="s">
        <v>797</v>
      </c>
      <c r="G21" s="54" t="str">
        <f>HYPERLINK("https://libraries.ucsd.edu/farmworkermovement/essays/","Farm Worker Coalition Documents")</f>
        <v>Farm Worker Coalition Documents</v>
      </c>
      <c r="H21" s="54" t="str">
        <f>HYPERLINK("https://calisphere.org/search/?q=ITLIONG","Itliong Image Archive")</f>
        <v>Itliong Image Archive</v>
      </c>
      <c r="I21" s="54" t="str">
        <f>HYPERLINK("https://www.facinghistory.org/resource-library/teaching-strategies/save-last-word-me","Unity Analysis Tools")</f>
        <v>Unity Analysis Tools</v>
      </c>
      <c r="J21" s="72" t="str">
        <f>HYPERLINK("https://www.youtube.com/watch?v=KjH0UZGQag8","The Delano Grape Strike")</f>
        <v>The Delano Grape Strike</v>
      </c>
      <c r="K21" s="60" t="str">
        <f>HYPERLINK("https://kids.kiddle.co/Coalition","Coalition Facts for Kids")</f>
        <v>Coalition Facts for Kids</v>
      </c>
      <c r="L21" s="55"/>
      <c r="M21" s="56"/>
      <c r="N21" s="56"/>
      <c r="O21" s="57" t="s">
        <v>798</v>
      </c>
      <c r="P21" s="57" t="s">
        <v>799</v>
      </c>
      <c r="Q21" s="97" t="s">
        <v>1362</v>
      </c>
      <c r="R21" s="57" t="s">
        <v>801</v>
      </c>
      <c r="S21" s="57" t="s">
        <v>802</v>
      </c>
      <c r="T21" s="57" t="s">
        <v>803</v>
      </c>
      <c r="U21" s="57" t="s">
        <v>980</v>
      </c>
      <c r="V21" s="59"/>
      <c r="W21" s="49" t="s">
        <v>805</v>
      </c>
      <c r="X21" s="50" t="s">
        <v>806</v>
      </c>
    </row>
    <row r="22">
      <c r="A22" s="68" t="s">
        <v>617</v>
      </c>
      <c r="B22" s="103">
        <v>5.0</v>
      </c>
      <c r="C22" s="69" t="s">
        <v>807</v>
      </c>
      <c r="D22" s="47" t="s">
        <v>1363</v>
      </c>
      <c r="E22" s="39" t="s">
        <v>809</v>
      </c>
      <c r="F22" s="39" t="s">
        <v>810</v>
      </c>
      <c r="G22" s="40" t="str">
        <f>HYPERLINK("https://www.facinghistory.org/resource-library/standing-democracy","Leadership Analysis Tools")</f>
        <v>Leadership Analysis Tools</v>
      </c>
      <c r="H22" s="83" t="str">
        <f>HYPERLINK("https://www.youtube.com/watch?v=dtnZYe8fYN4","What is a Leader?")</f>
        <v>What is a Leader?</v>
      </c>
      <c r="I22" s="60" t="str">
        <f>HYPERLINK("https://www.twinkl.co.uk/teaching-wiki/cesar-chavez","César Chávez – Facts and Accomplishments – Twinkl USA")</f>
        <v>César Chávez – Facts and Accomplishments – Twinkl USA</v>
      </c>
      <c r="J22" s="60" t="str">
        <f>HYPERLINK("https://kids.britannica.com/kids/article/Larry-Itliong/634086#:~:text=Itliong%20was%20born%20on%20October,became%20a%20farmworker%20in%20California","Larry Itliong - Kids")</f>
        <v>Larry Itliong - Kids</v>
      </c>
      <c r="K22" s="60" t="str">
        <f>HYPERLINK("https://www.facinghistory.org/resource-library/standing-democracy","Standing Up for Democracy | Facing History &amp; Ourselves")</f>
        <v>Standing Up for Democracy | Facing History &amp; Ourselves</v>
      </c>
      <c r="L22" s="61"/>
      <c r="M22" s="62"/>
      <c r="N22" s="62"/>
      <c r="O22" s="45" t="s">
        <v>811</v>
      </c>
      <c r="P22" s="45" t="s">
        <v>812</v>
      </c>
      <c r="Q22" s="97" t="s">
        <v>1364</v>
      </c>
      <c r="R22" s="45" t="s">
        <v>814</v>
      </c>
      <c r="S22" s="45" t="s">
        <v>815</v>
      </c>
      <c r="T22" s="45" t="s">
        <v>816</v>
      </c>
      <c r="U22" s="45" t="s">
        <v>985</v>
      </c>
      <c r="V22" s="48"/>
      <c r="W22" s="49" t="s">
        <v>641</v>
      </c>
      <c r="X22" s="50" t="s">
        <v>642</v>
      </c>
    </row>
    <row r="23">
      <c r="A23" s="70" t="s">
        <v>617</v>
      </c>
      <c r="B23" s="105">
        <v>6.0</v>
      </c>
      <c r="C23" s="71" t="s">
        <v>52</v>
      </c>
      <c r="D23" s="58" t="s">
        <v>1365</v>
      </c>
      <c r="E23" s="53" t="s">
        <v>819</v>
      </c>
      <c r="F23" s="53" t="s">
        <v>820</v>
      </c>
      <c r="G23" s="63" t="str">
        <f>HYPERLINK("https://libraries.ucsd.edu/farmworkermovement/gallery/thumbnails.php?album=473","Farm Worker Movement Media Archive")</f>
        <v>Farm Worker Movement Media Archive</v>
      </c>
      <c r="H23" s="60" t="str">
        <f>HYPERLINK("https://www.crmvet.org/docs/mvmt/6510mvmt.pdf","Strike in Grades, am Article by The Movement, October 1965")</f>
        <v>Strike in Grades, am Article by The Movement, October 1965</v>
      </c>
      <c r="I23" s="72" t="str">
        <f>HYPERLINK("https://youtu.be/D0Cd9-eJ-No?si=UUmu7SYAm98K_nWO","What is fake news? Tips For Spotting Them - Fake News for Kids")</f>
        <v>What is fake news? Tips For Spotting Them - Fake News for Kids</v>
      </c>
      <c r="J23" s="72" t="str">
        <f>HYPERLINK("https://youtu.be/9MJFRr7mY-Y?si=LAIlqCahtULnLPMi","What is fake news? Tips For Spotting Them - Fake News for Kids")</f>
        <v>What is fake news? Tips For Spotting Them - Fake News for Kids</v>
      </c>
      <c r="K23" s="60" t="str">
        <f>HYPERLINK("https://uniontrack.com/blog/media-depicts-labor-issues","How Media Depicts Labor Issues; How Unions Can Set the Record Straight")</f>
        <v>How Media Depicts Labor Issues; How Unions Can Set the Record Straight</v>
      </c>
      <c r="L23" s="60" t="str">
        <f>HYPERLINK("https://libraries.ucsd.edu/farmworkermovement/gallery/thumbnails.php?album=473","Farmworker Movement Online Gallery")</f>
        <v>Farmworker Movement Online Gallery</v>
      </c>
      <c r="M23" s="56"/>
      <c r="N23" s="56"/>
      <c r="O23" s="57" t="s">
        <v>821</v>
      </c>
      <c r="P23" s="57" t="s">
        <v>822</v>
      </c>
      <c r="Q23" s="97" t="s">
        <v>1366</v>
      </c>
      <c r="R23" s="57" t="s">
        <v>824</v>
      </c>
      <c r="S23" s="57" t="s">
        <v>825</v>
      </c>
      <c r="T23" s="58" t="s">
        <v>826</v>
      </c>
      <c r="U23" s="58" t="s">
        <v>1318</v>
      </c>
      <c r="V23" s="59"/>
      <c r="W23" s="49" t="s">
        <v>738</v>
      </c>
      <c r="X23" s="50" t="s">
        <v>828</v>
      </c>
    </row>
    <row r="24">
      <c r="A24" s="68" t="s">
        <v>617</v>
      </c>
      <c r="B24" s="103">
        <v>7.0</v>
      </c>
      <c r="C24" s="69" t="s">
        <v>54</v>
      </c>
      <c r="D24" s="47" t="s">
        <v>1367</v>
      </c>
      <c r="E24" s="39" t="s">
        <v>830</v>
      </c>
      <c r="F24" s="39" t="s">
        <v>995</v>
      </c>
      <c r="G24" s="65" t="str">
        <f>HYPERLINK("https://pvarts.org/dev/wp-content/uploads/2020/06/Yaya-Timeline-of-Agricultural-Labor-USA.pdf","Farm Labor Laws History")</f>
        <v>Farm Labor Laws History</v>
      </c>
      <c r="H24" s="40" t="str">
        <f>HYPERLINK("https://www.nlrb.gov/about-nlrb/who-we-are/our-history","National Labor
Relations Board Case Search")</f>
        <v>National Labor
Relations Board Case Search</v>
      </c>
      <c r="I24" s="72" t="str">
        <f>HYPERLINK("https://www.youtube.com/watch?v=ewu-v36szlE","The Labor Movement in the United States | History")</f>
        <v>The Labor Movement in the United States | History</v>
      </c>
      <c r="J24" s="60" t="str">
        <f>HYPERLINK("https://www.twinkl.co.uk/teaching-wiki/cesar-chavez","César Chávez – Facts and Accomplishments – Twinkl")</f>
        <v>César Chávez – Facts and Accomplishments – Twinkl</v>
      </c>
      <c r="K24" s="61"/>
      <c r="L24" s="61"/>
      <c r="M24" s="62"/>
      <c r="N24" s="62"/>
      <c r="O24" s="45" t="s">
        <v>832</v>
      </c>
      <c r="P24" s="45" t="s">
        <v>833</v>
      </c>
      <c r="Q24" s="97" t="s">
        <v>1368</v>
      </c>
      <c r="R24" s="45" t="s">
        <v>835</v>
      </c>
      <c r="S24" s="45" t="s">
        <v>836</v>
      </c>
      <c r="T24" s="45" t="s">
        <v>837</v>
      </c>
      <c r="U24" s="45" t="s">
        <v>999</v>
      </c>
      <c r="V24" s="48"/>
      <c r="W24" s="49" t="s">
        <v>839</v>
      </c>
      <c r="X24" s="50" t="s">
        <v>840</v>
      </c>
    </row>
    <row r="25">
      <c r="A25" s="70" t="s">
        <v>617</v>
      </c>
      <c r="B25" s="105">
        <v>8.0</v>
      </c>
      <c r="C25" s="71" t="s">
        <v>841</v>
      </c>
      <c r="D25" s="58" t="s">
        <v>1369</v>
      </c>
      <c r="E25" s="53" t="s">
        <v>843</v>
      </c>
      <c r="F25" s="53" t="s">
        <v>844</v>
      </c>
      <c r="G25" s="54" t="str">
        <f>HYPERLINK("https://www.bls.gov/news.release/union2.nr0.htm","Current Union Statistics")</f>
        <v>Current Union Statistics</v>
      </c>
      <c r="H25" s="54" t="str">
        <f>HYPERLINK("https://www.dol.gov/agencies/whd/data","Modern Labor Data")</f>
        <v>Modern Labor Data</v>
      </c>
      <c r="I25" s="60" t="str">
        <f>HYPERLINK("https://www.learningforjustice.org/classroom-resources/lessons/labor-matters","Labor Matters | Learning for Justice")</f>
        <v>Labor Matters | Learning for Justice</v>
      </c>
      <c r="J25" s="55"/>
      <c r="K25" s="55"/>
      <c r="L25" s="55"/>
      <c r="M25" s="56"/>
      <c r="N25" s="56"/>
      <c r="O25" s="57" t="s">
        <v>845</v>
      </c>
      <c r="P25" s="57" t="s">
        <v>846</v>
      </c>
      <c r="Q25" s="97" t="s">
        <v>1370</v>
      </c>
      <c r="R25" s="57" t="s">
        <v>848</v>
      </c>
      <c r="S25" s="57" t="s">
        <v>757</v>
      </c>
      <c r="T25" s="57" t="s">
        <v>849</v>
      </c>
      <c r="U25" s="57" t="s">
        <v>1003</v>
      </c>
      <c r="V25" s="59"/>
      <c r="W25" s="49" t="s">
        <v>851</v>
      </c>
      <c r="X25" s="50" t="s">
        <v>852</v>
      </c>
    </row>
  </sheetData>
  <hyperlinks>
    <hyperlink r:id="rId1" ref="Q5"/>
  </hyperlinks>
  <drawing r:id="rId2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45678.06215277778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0.0</v>
      </c>
    </row>
    <row r="6">
      <c r="A6" s="12" t="s">
        <v>67</v>
      </c>
    </row>
    <row r="7">
      <c r="A7" s="12" t="s">
        <v>68</v>
      </c>
    </row>
    <row r="8">
      <c r="A8" s="12" t="s">
        <v>69</v>
      </c>
    </row>
    <row r="9">
      <c r="A9" s="15" t="str">
        <f>== Processing Slide 9 ===</f>
        <v>#ERROR!</v>
      </c>
    </row>
    <row r="10">
      <c r="A10" s="12" t="s">
        <v>70</v>
      </c>
    </row>
    <row r="11">
      <c r="A11" s="12" t="s">
        <v>71</v>
      </c>
    </row>
    <row r="12">
      <c r="A12" s="12" t="s">
        <v>72</v>
      </c>
    </row>
    <row r="13">
      <c r="A13" s="12" t="s">
        <v>73</v>
      </c>
    </row>
    <row r="14">
      <c r="A14" s="12" t="s">
        <v>74</v>
      </c>
    </row>
    <row r="15">
      <c r="A15" s="12" t="s">
        <v>69</v>
      </c>
    </row>
    <row r="16">
      <c r="A16" s="15" t="str">
        <f>== Processing Slide 20 ===</f>
        <v>#ERROR!</v>
      </c>
    </row>
    <row r="17">
      <c r="A17" s="12" t="s">
        <v>75</v>
      </c>
    </row>
    <row r="18">
      <c r="A18" s="12" t="s">
        <v>71</v>
      </c>
    </row>
    <row r="19">
      <c r="A19" s="12" t="s">
        <v>72</v>
      </c>
    </row>
    <row r="20">
      <c r="A20" s="12" t="s">
        <v>73</v>
      </c>
    </row>
    <row r="21">
      <c r="A21" s="12" t="s">
        <v>74</v>
      </c>
    </row>
    <row r="22">
      <c r="A22" s="12" t="s">
        <v>69</v>
      </c>
    </row>
    <row r="23">
      <c r="A23" s="15" t="str">
        <f>== Processing Slide 31 ===</f>
        <v>#ERROR!</v>
      </c>
    </row>
    <row r="24">
      <c r="A24" s="12" t="s">
        <v>76</v>
      </c>
    </row>
    <row r="25">
      <c r="A25" s="12" t="s">
        <v>71</v>
      </c>
    </row>
    <row r="26">
      <c r="A26" s="12" t="s">
        <v>72</v>
      </c>
    </row>
    <row r="27">
      <c r="A27" s="12" t="s">
        <v>73</v>
      </c>
    </row>
    <row r="28">
      <c r="A28" s="12" t="s">
        <v>74</v>
      </c>
    </row>
    <row r="29">
      <c r="A29" s="12" t="s">
        <v>69</v>
      </c>
    </row>
    <row r="30">
      <c r="A30" s="15" t="str">
        <f>== Processing Slide 42 ===</f>
        <v>#ERROR!</v>
      </c>
    </row>
    <row r="31">
      <c r="A31" s="12" t="s">
        <v>77</v>
      </c>
    </row>
    <row r="32">
      <c r="A32" s="12" t="s">
        <v>78</v>
      </c>
    </row>
    <row r="33">
      <c r="A33" s="12" t="s">
        <v>79</v>
      </c>
    </row>
    <row r="34">
      <c r="A34" s="12" t="s">
        <v>80</v>
      </c>
    </row>
    <row r="35">
      <c r="A35" s="12" t="s">
        <v>81</v>
      </c>
    </row>
    <row r="36">
      <c r="A36" s="12" t="s">
        <v>82</v>
      </c>
    </row>
    <row r="37">
      <c r="A37" s="15" t="str">
        <f>== Processing Slide 53 ===</f>
        <v>#ERROR!</v>
      </c>
    </row>
    <row r="38">
      <c r="A38" s="12" t="s">
        <v>83</v>
      </c>
    </row>
    <row r="39">
      <c r="A39" s="12" t="s">
        <v>78</v>
      </c>
    </row>
    <row r="40">
      <c r="A40" s="12" t="s">
        <v>79</v>
      </c>
    </row>
    <row r="41">
      <c r="A41" s="12" t="s">
        <v>80</v>
      </c>
    </row>
    <row r="42">
      <c r="A42" s="12" t="s">
        <v>81</v>
      </c>
    </row>
    <row r="43">
      <c r="A43" s="12" t="s">
        <v>82</v>
      </c>
    </row>
    <row r="44">
      <c r="A44" s="15" t="str">
        <f>== Processing Slide 64 ===</f>
        <v>#ERROR!</v>
      </c>
    </row>
    <row r="45">
      <c r="A45" s="12" t="s">
        <v>84</v>
      </c>
    </row>
    <row r="46">
      <c r="A46" s="12" t="s">
        <v>78</v>
      </c>
    </row>
    <row r="47">
      <c r="A47" s="12" t="s">
        <v>79</v>
      </c>
    </row>
    <row r="48">
      <c r="A48" s="12" t="s">
        <v>80</v>
      </c>
    </row>
    <row r="49">
      <c r="A49" s="12" t="s">
        <v>81</v>
      </c>
    </row>
    <row r="50">
      <c r="A50" s="12" t="s">
        <v>82</v>
      </c>
    </row>
    <row r="51">
      <c r="A51" s="15" t="str">
        <f>== Processing Slide 75 ===</f>
        <v>#ERROR!</v>
      </c>
    </row>
    <row r="52">
      <c r="A52" s="12" t="s">
        <v>85</v>
      </c>
    </row>
    <row r="53">
      <c r="A53" s="12" t="s">
        <v>78</v>
      </c>
    </row>
    <row r="54">
      <c r="A54" s="12" t="s">
        <v>79</v>
      </c>
    </row>
    <row r="55">
      <c r="A55" s="12" t="s">
        <v>80</v>
      </c>
    </row>
    <row r="56">
      <c r="A56" s="12" t="s">
        <v>81</v>
      </c>
    </row>
    <row r="57">
      <c r="A57" s="12" t="s">
        <v>82</v>
      </c>
    </row>
    <row r="58">
      <c r="A58" s="15" t="str">
        <f>== Processing Slide 86 ===</f>
        <v>#ERROR!</v>
      </c>
    </row>
    <row r="59">
      <c r="A59" s="12" t="s">
        <v>86</v>
      </c>
    </row>
    <row r="60">
      <c r="A60" s="12" t="s">
        <v>78</v>
      </c>
    </row>
    <row r="61">
      <c r="A61" s="12" t="s">
        <v>79</v>
      </c>
    </row>
    <row r="62">
      <c r="A62" s="12" t="s">
        <v>80</v>
      </c>
    </row>
    <row r="63">
      <c r="A63" s="12" t="s">
        <v>81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45678.06171296296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0.0</v>
      </c>
    </row>
    <row r="6">
      <c r="A6" s="12" t="s">
        <v>67</v>
      </c>
    </row>
    <row r="7">
      <c r="A7" s="12" t="s">
        <v>87</v>
      </c>
    </row>
    <row r="8">
      <c r="A8" s="12" t="s">
        <v>88</v>
      </c>
    </row>
    <row r="9">
      <c r="A9" s="15" t="str">
        <f>== Processing Slide 9 ===</f>
        <v>#ERROR!</v>
      </c>
    </row>
    <row r="10">
      <c r="A10" s="12" t="s">
        <v>89</v>
      </c>
    </row>
    <row r="11">
      <c r="A11" s="12" t="s">
        <v>90</v>
      </c>
    </row>
    <row r="12">
      <c r="A12" s="12" t="s">
        <v>91</v>
      </c>
    </row>
    <row r="13">
      <c r="A13" s="12" t="s">
        <v>92</v>
      </c>
    </row>
    <row r="14">
      <c r="A14" s="12" t="s">
        <v>93</v>
      </c>
    </row>
    <row r="15">
      <c r="A15" s="12" t="s">
        <v>88</v>
      </c>
    </row>
    <row r="16">
      <c r="A16" s="15" t="str">
        <f>== Processing Slide 20 ===</f>
        <v>#ERROR!</v>
      </c>
    </row>
    <row r="17">
      <c r="A17" s="12" t="s">
        <v>94</v>
      </c>
    </row>
    <row r="18">
      <c r="A18" s="12" t="s">
        <v>90</v>
      </c>
    </row>
    <row r="19">
      <c r="A19" s="12" t="s">
        <v>91</v>
      </c>
    </row>
    <row r="20">
      <c r="A20" s="12" t="s">
        <v>92</v>
      </c>
    </row>
    <row r="21">
      <c r="A21" s="12" t="s">
        <v>93</v>
      </c>
    </row>
    <row r="22">
      <c r="A22" s="12" t="s">
        <v>88</v>
      </c>
    </row>
    <row r="23">
      <c r="A23" s="15" t="str">
        <f>== Processing Slide 31 ===</f>
        <v>#ERROR!</v>
      </c>
    </row>
    <row r="24">
      <c r="A24" s="12" t="s">
        <v>95</v>
      </c>
    </row>
    <row r="25">
      <c r="A25" s="12" t="s">
        <v>90</v>
      </c>
    </row>
    <row r="26">
      <c r="A26" s="12" t="s">
        <v>91</v>
      </c>
    </row>
    <row r="27">
      <c r="A27" s="12" t="s">
        <v>92</v>
      </c>
    </row>
    <row r="28">
      <c r="A28" s="12" t="s">
        <v>93</v>
      </c>
    </row>
    <row r="29">
      <c r="A29" s="12" t="s">
        <v>88</v>
      </c>
    </row>
    <row r="30">
      <c r="A30" s="15" t="str">
        <f>== Processing Slide 42 ===</f>
        <v>#ERROR!</v>
      </c>
    </row>
    <row r="31">
      <c r="A31" s="12" t="s">
        <v>96</v>
      </c>
    </row>
    <row r="32">
      <c r="A32" s="12" t="s">
        <v>90</v>
      </c>
    </row>
    <row r="33">
      <c r="A33" s="12" t="s">
        <v>91</v>
      </c>
    </row>
    <row r="34">
      <c r="A34" s="12" t="s">
        <v>92</v>
      </c>
    </row>
    <row r="35">
      <c r="A35" s="12" t="s">
        <v>93</v>
      </c>
    </row>
    <row r="36">
      <c r="A36" s="12" t="s">
        <v>88</v>
      </c>
    </row>
    <row r="37">
      <c r="A37" s="15" t="str">
        <f>== Processing Slide 53 ===</f>
        <v>#ERROR!</v>
      </c>
    </row>
    <row r="38">
      <c r="A38" s="12" t="s">
        <v>97</v>
      </c>
    </row>
    <row r="39">
      <c r="A39" s="12" t="s">
        <v>98</v>
      </c>
    </row>
    <row r="40">
      <c r="A40" s="12" t="s">
        <v>99</v>
      </c>
    </row>
    <row r="41">
      <c r="A41" s="12" t="s">
        <v>100</v>
      </c>
    </row>
    <row r="42">
      <c r="A42" s="12" t="s">
        <v>101</v>
      </c>
    </row>
    <row r="43">
      <c r="A43" s="12" t="s">
        <v>102</v>
      </c>
    </row>
    <row r="44">
      <c r="A44" s="15" t="str">
        <f>== Processing Slide 64 ===</f>
        <v>#ERROR!</v>
      </c>
    </row>
    <row r="45">
      <c r="A45" s="12" t="s">
        <v>103</v>
      </c>
    </row>
    <row r="46">
      <c r="A46" s="12" t="s">
        <v>98</v>
      </c>
    </row>
    <row r="47">
      <c r="A47" s="12" t="s">
        <v>99</v>
      </c>
    </row>
    <row r="48">
      <c r="A48" s="12" t="s">
        <v>100</v>
      </c>
    </row>
    <row r="49">
      <c r="A49" s="12" t="s">
        <v>101</v>
      </c>
    </row>
    <row r="50">
      <c r="A50" s="12" t="s">
        <v>102</v>
      </c>
    </row>
    <row r="51">
      <c r="A51" s="15" t="str">
        <f>== Processing Slide 75 ===</f>
        <v>#ERROR!</v>
      </c>
    </row>
    <row r="52">
      <c r="A52" s="12" t="s">
        <v>104</v>
      </c>
    </row>
    <row r="53">
      <c r="A53" s="12" t="s">
        <v>98</v>
      </c>
    </row>
    <row r="54">
      <c r="A54" s="12" t="s">
        <v>99</v>
      </c>
    </row>
    <row r="55">
      <c r="A55" s="12" t="s">
        <v>100</v>
      </c>
    </row>
    <row r="56">
      <c r="A56" s="12" t="s">
        <v>101</v>
      </c>
    </row>
    <row r="57">
      <c r="A57" s="12" t="s">
        <v>102</v>
      </c>
    </row>
    <row r="58">
      <c r="A58" s="15" t="str">
        <f>== Processing Slide 86 ===</f>
        <v>#ERROR!</v>
      </c>
    </row>
    <row r="59">
      <c r="A59" s="12" t="s">
        <v>105</v>
      </c>
    </row>
    <row r="60">
      <c r="A60" s="12" t="s">
        <v>98</v>
      </c>
    </row>
    <row r="61">
      <c r="A61" s="12" t="s">
        <v>99</v>
      </c>
    </row>
    <row r="62">
      <c r="A62" s="12" t="s">
        <v>100</v>
      </c>
    </row>
    <row r="63">
      <c r="A63" s="12" t="s">
        <v>101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45678.05793981482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0.0</v>
      </c>
    </row>
    <row r="6">
      <c r="A6" s="12" t="s">
        <v>62</v>
      </c>
      <c r="B6" s="12" t="s">
        <v>63</v>
      </c>
      <c r="C6" s="12" t="s">
        <v>64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45678.05515046296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0.0</v>
      </c>
    </row>
    <row r="6">
      <c r="A6" s="12" t="s">
        <v>62</v>
      </c>
      <c r="B6" s="12" t="s">
        <v>63</v>
      </c>
      <c r="C6" s="12" t="s">
        <v>64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45678.054074074076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8.0</v>
      </c>
    </row>
    <row r="6">
      <c r="A6" s="12" t="s">
        <v>62</v>
      </c>
      <c r="B6" s="12" t="s">
        <v>63</v>
      </c>
      <c r="C6" s="12" t="s">
        <v>64</v>
      </c>
    </row>
    <row r="7">
      <c r="A7" s="14">
        <v>9.0</v>
      </c>
      <c r="B7" s="12" t="s">
        <v>65</v>
      </c>
      <c r="C7" s="12" t="s">
        <v>66</v>
      </c>
    </row>
    <row r="8">
      <c r="A8" s="14">
        <v>20.0</v>
      </c>
      <c r="B8" s="12" t="s">
        <v>65</v>
      </c>
      <c r="C8" s="12" t="s">
        <v>66</v>
      </c>
    </row>
    <row r="9">
      <c r="A9" s="14">
        <v>31.0</v>
      </c>
      <c r="B9" s="12" t="s">
        <v>65</v>
      </c>
      <c r="C9" s="12" t="s">
        <v>66</v>
      </c>
    </row>
    <row r="10">
      <c r="A10" s="14">
        <v>42.0</v>
      </c>
      <c r="B10" s="12" t="s">
        <v>65</v>
      </c>
      <c r="C10" s="12" t="s">
        <v>66</v>
      </c>
    </row>
    <row r="11">
      <c r="A11" s="14">
        <v>53.0</v>
      </c>
      <c r="B11" s="12" t="s">
        <v>65</v>
      </c>
      <c r="C11" s="12" t="s">
        <v>66</v>
      </c>
    </row>
    <row r="12">
      <c r="A12" s="14">
        <v>64.0</v>
      </c>
      <c r="B12" s="12" t="s">
        <v>65</v>
      </c>
      <c r="C12" s="12" t="s">
        <v>66</v>
      </c>
    </row>
    <row r="13">
      <c r="A13" s="14">
        <v>75.0</v>
      </c>
      <c r="B13" s="12" t="s">
        <v>65</v>
      </c>
      <c r="C13" s="12" t="s">
        <v>66</v>
      </c>
    </row>
    <row r="14">
      <c r="A14" s="14">
        <v>86.0</v>
      </c>
      <c r="B14" s="12" t="s">
        <v>65</v>
      </c>
      <c r="C14" s="12" t="s">
        <v>66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65.75"/>
  </cols>
  <sheetData>
    <row r="1">
      <c r="A1" s="12" t="s">
        <v>58</v>
      </c>
      <c r="B1" s="13">
        <v>45678.05232638889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8.0</v>
      </c>
    </row>
    <row r="6">
      <c r="A6" s="12" t="s">
        <v>62</v>
      </c>
      <c r="B6" s="12" t="s">
        <v>63</v>
      </c>
      <c r="C6" s="12" t="s">
        <v>64</v>
      </c>
    </row>
    <row r="7">
      <c r="A7" s="14">
        <v>9.0</v>
      </c>
      <c r="B7" s="12" t="s">
        <v>65</v>
      </c>
      <c r="C7" s="12" t="s">
        <v>66</v>
      </c>
    </row>
    <row r="8">
      <c r="A8" s="14">
        <v>20.0</v>
      </c>
      <c r="B8" s="12" t="s">
        <v>65</v>
      </c>
      <c r="C8" s="12" t="s">
        <v>66</v>
      </c>
    </row>
    <row r="9">
      <c r="A9" s="14">
        <v>31.0</v>
      </c>
      <c r="B9" s="12" t="s">
        <v>65</v>
      </c>
      <c r="C9" s="12" t="s">
        <v>66</v>
      </c>
    </row>
    <row r="10">
      <c r="A10" s="14">
        <v>42.0</v>
      </c>
      <c r="B10" s="12" t="s">
        <v>65</v>
      </c>
      <c r="C10" s="12" t="s">
        <v>66</v>
      </c>
    </row>
    <row r="11">
      <c r="A11" s="14">
        <v>53.0</v>
      </c>
      <c r="B11" s="12" t="s">
        <v>65</v>
      </c>
      <c r="C11" s="12" t="s">
        <v>66</v>
      </c>
    </row>
    <row r="12">
      <c r="A12" s="14">
        <v>64.0</v>
      </c>
      <c r="B12" s="12" t="s">
        <v>65</v>
      </c>
      <c r="C12" s="12" t="s">
        <v>66</v>
      </c>
    </row>
    <row r="13">
      <c r="A13" s="14">
        <v>75.0</v>
      </c>
      <c r="B13" s="12" t="s">
        <v>65</v>
      </c>
      <c r="C13" s="12" t="s">
        <v>66</v>
      </c>
    </row>
    <row r="14">
      <c r="A14" s="14">
        <v>86.0</v>
      </c>
      <c r="B14" s="12" t="s">
        <v>65</v>
      </c>
      <c r="C14" s="12" t="s">
        <v>66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58</v>
      </c>
      <c r="B1" s="13">
        <v>45678.05021990741</v>
      </c>
    </row>
    <row r="2">
      <c r="A2" s="12" t="s">
        <v>59</v>
      </c>
      <c r="B2" s="14">
        <v>0.0</v>
      </c>
    </row>
    <row r="3">
      <c r="A3" s="12" t="s">
        <v>60</v>
      </c>
      <c r="B3" s="14">
        <v>0.0</v>
      </c>
    </row>
    <row r="4">
      <c r="A4" s="12" t="s">
        <v>61</v>
      </c>
      <c r="B4" s="14">
        <v>8.0</v>
      </c>
    </row>
    <row r="6">
      <c r="A6" s="12" t="s">
        <v>62</v>
      </c>
      <c r="B6" s="12" t="s">
        <v>63</v>
      </c>
      <c r="C6" s="12" t="s">
        <v>64</v>
      </c>
    </row>
    <row r="7">
      <c r="A7" s="14">
        <v>9.0</v>
      </c>
      <c r="B7" s="12" t="s">
        <v>65</v>
      </c>
      <c r="C7" s="12" t="s">
        <v>66</v>
      </c>
    </row>
    <row r="8">
      <c r="A8" s="14">
        <v>20.0</v>
      </c>
      <c r="B8" s="12" t="s">
        <v>65</v>
      </c>
      <c r="C8" s="12" t="s">
        <v>66</v>
      </c>
    </row>
    <row r="9">
      <c r="A9" s="14">
        <v>31.0</v>
      </c>
      <c r="B9" s="12" t="s">
        <v>65</v>
      </c>
      <c r="C9" s="12" t="s">
        <v>66</v>
      </c>
    </row>
    <row r="10">
      <c r="A10" s="14">
        <v>42.0</v>
      </c>
      <c r="B10" s="12" t="s">
        <v>65</v>
      </c>
      <c r="C10" s="12" t="s">
        <v>66</v>
      </c>
    </row>
    <row r="11">
      <c r="A11" s="14">
        <v>53.0</v>
      </c>
      <c r="B11" s="12" t="s">
        <v>65</v>
      </c>
      <c r="C11" s="12" t="s">
        <v>66</v>
      </c>
    </row>
    <row r="12">
      <c r="A12" s="14">
        <v>64.0</v>
      </c>
      <c r="B12" s="12" t="s">
        <v>65</v>
      </c>
      <c r="C12" s="12" t="s">
        <v>66</v>
      </c>
    </row>
    <row r="13">
      <c r="A13" s="14">
        <v>75.0</v>
      </c>
      <c r="B13" s="12" t="s">
        <v>65</v>
      </c>
      <c r="C13" s="12" t="s">
        <v>66</v>
      </c>
    </row>
    <row r="14">
      <c r="A14" s="14">
        <v>86.0</v>
      </c>
      <c r="B14" s="12" t="s">
        <v>65</v>
      </c>
      <c r="C14" s="12" t="s">
        <v>66</v>
      </c>
    </row>
  </sheetData>
  <drawing r:id="rId1"/>
</worksheet>
</file>